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veneziacapital-my.sharepoint.com/personal/alex_veneziacapital_com/Documents/Documents/Book/"/>
    </mc:Choice>
  </mc:AlternateContent>
  <xr:revisionPtr revIDLastSave="858" documentId="8_{9600E08D-ACCD-4869-9FE0-0A6DD41BEC87}" xr6:coauthVersionLast="47" xr6:coauthVersionMax="47" xr10:uidLastSave="{D328B1D2-3CEC-4795-BA20-460B9BAAB813}"/>
  <bookViews>
    <workbookView xWindow="19095" yWindow="0" windowWidth="38610" windowHeight="20985" xr2:uid="{00000000-000D-0000-FFFF-FFFF00000000}"/>
  </bookViews>
  <sheets>
    <sheet name="Summary Sheet" sheetId="1" r:id="rId1"/>
    <sheet name="Detail Entry" sheetId="2" r:id="rId2"/>
    <sheet name="Self-Gen" sheetId="4" r:id="rId3"/>
    <sheet name="Lookups" sheetId="3" state="hidden" r:id="rId4"/>
  </sheets>
  <definedNames>
    <definedName name="DropDown">Lookups!$B$2:$B$5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C6" i="4"/>
  <c r="F17" i="4" l="1"/>
  <c r="C2" i="4"/>
  <c r="R20" i="1"/>
  <c r="Q7" i="2"/>
  <c r="R7" i="2" s="1"/>
  <c r="Q5" i="2"/>
  <c r="R5" i="2" s="1"/>
  <c r="Q4" i="2"/>
  <c r="R4" i="2" s="1"/>
  <c r="C3" i="4" l="1"/>
  <c r="K21" i="1"/>
  <c r="H7" i="2"/>
  <c r="H6" i="2"/>
  <c r="H4" i="2"/>
  <c r="C22" i="1" s="1"/>
  <c r="D7" i="4" l="1"/>
  <c r="C9" i="4" s="1"/>
  <c r="C11" i="4" s="1"/>
  <c r="D18" i="4" s="1"/>
  <c r="D20" i="4" s="1"/>
  <c r="D6" i="4"/>
  <c r="C24" i="1"/>
  <c r="I6" i="2"/>
  <c r="C25" i="1"/>
  <c r="I7" i="2"/>
  <c r="I4" i="2"/>
  <c r="M23" i="2" l="1"/>
  <c r="D23" i="2"/>
  <c r="D8" i="4"/>
  <c r="F25" i="1"/>
  <c r="F24" i="1"/>
  <c r="F22" i="1"/>
  <c r="K13" i="1"/>
  <c r="F15" i="1"/>
  <c r="D24" i="2" l="1"/>
  <c r="H5" i="2"/>
  <c r="M24" i="2"/>
  <c r="Q6" i="2"/>
  <c r="K22" i="1"/>
  <c r="R6" i="2" l="1"/>
  <c r="R8" i="2" s="1"/>
  <c r="K24" i="1" s="1"/>
  <c r="Q8" i="2"/>
  <c r="C23" i="1"/>
  <c r="H8" i="2"/>
  <c r="I5" i="2"/>
  <c r="I8" i="2" s="1"/>
  <c r="R21" i="1" l="1"/>
  <c r="C26" i="1"/>
  <c r="F23" i="1"/>
  <c r="F26" i="1" s="1"/>
  <c r="K23" i="1" s="1"/>
  <c r="K25" i="1" s="1"/>
  <c r="Q23" i="1" s="1"/>
</calcChain>
</file>

<file path=xl/sharedStrings.xml><?xml version="1.0" encoding="utf-8"?>
<sst xmlns="http://schemas.openxmlformats.org/spreadsheetml/2006/main" count="198" uniqueCount="139">
  <si>
    <t>Target</t>
  </si>
  <si>
    <t>Other</t>
  </si>
  <si>
    <t>Total</t>
  </si>
  <si>
    <t>Refund</t>
  </si>
  <si>
    <t>Cancellation</t>
  </si>
  <si>
    <t>EC/EP</t>
  </si>
  <si>
    <t>EC/NP</t>
  </si>
  <si>
    <t>Segment</t>
  </si>
  <si>
    <t>Pipeline</t>
  </si>
  <si>
    <t>NC/EP</t>
  </si>
  <si>
    <t>Convert %</t>
  </si>
  <si>
    <t>Date:</t>
  </si>
  <si>
    <t>Run Rate</t>
  </si>
  <si>
    <t>Booked Minus Risk</t>
  </si>
  <si>
    <t>NC/NP</t>
  </si>
  <si>
    <t>Notes</t>
  </si>
  <si>
    <t>Pipeline Sub Funnels</t>
  </si>
  <si>
    <t>Sub Funnel 2</t>
  </si>
  <si>
    <t>Sub Funnel 3</t>
  </si>
  <si>
    <t>Sub Funnel 4</t>
  </si>
  <si>
    <t>Sub Funnel 5</t>
  </si>
  <si>
    <t>Sub Funnel 6</t>
  </si>
  <si>
    <t>Sub Funnel 7</t>
  </si>
  <si>
    <t>Sub Funnel 8</t>
  </si>
  <si>
    <t>Pipe Value</t>
  </si>
  <si>
    <t>Strategy 1</t>
  </si>
  <si>
    <t>Pipe</t>
  </si>
  <si>
    <t>Type Picklist</t>
  </si>
  <si>
    <t>Std Conversion</t>
  </si>
  <si>
    <t>Strategy</t>
  </si>
  <si>
    <t>Upside</t>
  </si>
  <si>
    <t>Campaign A</t>
  </si>
  <si>
    <t>Campaign B</t>
  </si>
  <si>
    <t>Campaign C</t>
  </si>
  <si>
    <t>Campaign D</t>
  </si>
  <si>
    <t>Strategy 6</t>
  </si>
  <si>
    <t>Strategy 7</t>
  </si>
  <si>
    <t>Strategy 8</t>
  </si>
  <si>
    <t>Strategy 9</t>
  </si>
  <si>
    <t>Strategy 10</t>
  </si>
  <si>
    <t>Strategy 11</t>
  </si>
  <si>
    <t>Strategy 12</t>
  </si>
  <si>
    <t>Strategy 2</t>
  </si>
  <si>
    <t>Strategy 3</t>
  </si>
  <si>
    <t>Strategy 4</t>
  </si>
  <si>
    <t>Strategy 5</t>
  </si>
  <si>
    <t>Actual pipe cover</t>
  </si>
  <si>
    <t>Campaign 1</t>
  </si>
  <si>
    <t>Campaign 2</t>
  </si>
  <si>
    <t>Campaign 3</t>
  </si>
  <si>
    <t>Campaign 4</t>
  </si>
  <si>
    <t>2.7 Pipeline target</t>
  </si>
  <si>
    <t>Pipeline Split</t>
  </si>
  <si>
    <t>Marketing SQL</t>
  </si>
  <si>
    <t>Self-Gen</t>
  </si>
  <si>
    <t>My AOV is</t>
  </si>
  <si>
    <t>Which means I need</t>
  </si>
  <si>
    <t>deals</t>
  </si>
  <si>
    <t>My self-gen target is</t>
  </si>
  <si>
    <t>To find an Opp how many companies do I need to talk to?</t>
  </si>
  <si>
    <t>Therefore to find one opportunity I need to engage with</t>
  </si>
  <si>
    <t>contacts</t>
  </si>
  <si>
    <t xml:space="preserve">Each quarter I would need to find </t>
  </si>
  <si>
    <t xml:space="preserve">contacts </t>
  </si>
  <si>
    <t xml:space="preserve">Every day I will post </t>
  </si>
  <si>
    <t xml:space="preserve">Each week I'm going to block out </t>
  </si>
  <si>
    <t>My self-gen pledge to find my</t>
  </si>
  <si>
    <t>number of contacts and create meaningful engagement is:</t>
  </si>
  <si>
    <t>hours in my diary for dedicated self-gen</t>
  </si>
  <si>
    <t>I will provide a self-gen plan to my manger by</t>
  </si>
  <si>
    <t>which we can review progress on a weekly basis</t>
  </si>
  <si>
    <t>Per deal how many influencers do I talk to?</t>
  </si>
  <si>
    <t xml:space="preserve">Every day I will use LinkedIn to reach out to </t>
  </si>
  <si>
    <t>2.7 Pipeline cover target</t>
  </si>
  <si>
    <t>Per deal how many contacts make up the DMU?</t>
  </si>
  <si>
    <t>contacts to hit my pipeline target</t>
  </si>
  <si>
    <t>Ratio</t>
  </si>
  <si>
    <t>1:2</t>
  </si>
  <si>
    <t>1:3</t>
  </si>
  <si>
    <t>1:5</t>
  </si>
  <si>
    <t>1:10</t>
  </si>
  <si>
    <t>Activity Plan</t>
  </si>
  <si>
    <t>What is my SSI today?</t>
  </si>
  <si>
    <t>Target SSI</t>
  </si>
  <si>
    <t>Q1</t>
  </si>
  <si>
    <t>Q2</t>
  </si>
  <si>
    <t>Q3</t>
  </si>
  <si>
    <t>Q4</t>
  </si>
  <si>
    <t>Actual SSI</t>
  </si>
  <si>
    <t>Xxxxx</t>
  </si>
  <si>
    <t xml:space="preserve">pieces of quality content </t>
  </si>
  <si>
    <t>xx/xx/xxxx</t>
  </si>
  <si>
    <t xml:space="preserve"> Conversion</t>
  </si>
  <si>
    <t>H1 Pipeline</t>
  </si>
  <si>
    <t>Commit deal 1</t>
  </si>
  <si>
    <t>Commit deal 2</t>
  </si>
  <si>
    <t>Total H1 Pipeline</t>
  </si>
  <si>
    <t>Total Rest of Year Pipeline</t>
  </si>
  <si>
    <t>FY24 Target</t>
  </si>
  <si>
    <t>Enter data ONLY in yellow boxes</t>
  </si>
  <si>
    <r>
      <t xml:space="preserve">When we refer to </t>
    </r>
    <r>
      <rPr>
        <b/>
        <sz val="11"/>
        <color theme="1"/>
        <rFont val="Aptos"/>
        <family val="2"/>
      </rPr>
      <t xml:space="preserve">New </t>
    </r>
    <r>
      <rPr>
        <sz val="11"/>
        <color theme="1"/>
        <rFont val="Aptos"/>
        <family val="2"/>
      </rPr>
      <t xml:space="preserve">or </t>
    </r>
    <r>
      <rPr>
        <b/>
        <sz val="11"/>
        <color theme="1"/>
        <rFont val="Aptos"/>
        <family val="2"/>
      </rPr>
      <t>Existing</t>
    </r>
    <r>
      <rPr>
        <sz val="11"/>
        <color theme="1"/>
        <rFont val="Aptos"/>
        <family val="2"/>
      </rPr>
      <t xml:space="preserve"> product this relates to - have they purchased in the past?</t>
    </r>
  </si>
  <si>
    <r>
      <t xml:space="preserve">Remember </t>
    </r>
    <r>
      <rPr>
        <b/>
        <sz val="11"/>
        <color theme="1"/>
        <rFont val="Aptos"/>
        <family val="2"/>
      </rPr>
      <t>New Customer &amp; New Product</t>
    </r>
    <r>
      <rPr>
        <sz val="11"/>
        <color theme="1"/>
        <rFont val="Aptos"/>
        <family val="2"/>
      </rPr>
      <t xml:space="preserve"> is the hardest as you need to convince the</t>
    </r>
  </si>
  <si>
    <t>Based on the Igor Ansoff model - closes rates in order of segment success:</t>
  </si>
  <si>
    <t>Name:</t>
  </si>
  <si>
    <t>Sales Team:</t>
  </si>
  <si>
    <t>H2 Contribution</t>
  </si>
  <si>
    <t>Q1 &amp; Q2 my average RR is £5k a month</t>
  </si>
  <si>
    <t>Q2 Strong upside</t>
  </si>
  <si>
    <t>Enter your FY25 target here</t>
  </si>
  <si>
    <t>Per Quarter</t>
  </si>
  <si>
    <t xml:space="preserve">Campaign 5 </t>
  </si>
  <si>
    <t>Marketing</t>
  </si>
  <si>
    <t>New Idea</t>
  </si>
  <si>
    <t>LinkedIn SSI - Company target 70</t>
  </si>
  <si>
    <t>H2 Pipeline &amp; Gap Strategies</t>
  </si>
  <si>
    <r>
      <t xml:space="preserve">4. </t>
    </r>
    <r>
      <rPr>
        <b/>
        <sz val="11"/>
        <color theme="1"/>
        <rFont val="Aptos"/>
        <family val="2"/>
      </rPr>
      <t>NC/NP</t>
    </r>
    <r>
      <rPr>
        <sz val="11"/>
        <color theme="1"/>
        <rFont val="Aptos"/>
        <family val="2"/>
      </rPr>
      <t xml:space="preserve"> - New Customer &amp; New Product</t>
    </r>
  </si>
  <si>
    <r>
      <t xml:space="preserve">3. </t>
    </r>
    <r>
      <rPr>
        <b/>
        <sz val="11"/>
        <color theme="1"/>
        <rFont val="Aptos"/>
        <family val="2"/>
      </rPr>
      <t>NC/EP</t>
    </r>
    <r>
      <rPr>
        <sz val="11"/>
        <color theme="1"/>
        <rFont val="Aptos"/>
        <family val="2"/>
      </rPr>
      <t xml:space="preserve"> - New Customer &amp; Existing Product</t>
    </r>
  </si>
  <si>
    <r>
      <t xml:space="preserve">2. </t>
    </r>
    <r>
      <rPr>
        <b/>
        <sz val="11"/>
        <color theme="1"/>
        <rFont val="Aptos"/>
        <family val="2"/>
      </rPr>
      <t>EC/NP</t>
    </r>
    <r>
      <rPr>
        <sz val="11"/>
        <color theme="1"/>
        <rFont val="Aptos"/>
        <family val="2"/>
      </rPr>
      <t xml:space="preserve"> - Existing Customer &amp; New Product</t>
    </r>
  </si>
  <si>
    <r>
      <t xml:space="preserve">1. </t>
    </r>
    <r>
      <rPr>
        <b/>
        <sz val="11"/>
        <color theme="1"/>
        <rFont val="Aptos"/>
        <family val="2"/>
      </rPr>
      <t>EC/EP</t>
    </r>
    <r>
      <rPr>
        <sz val="11"/>
        <color theme="1"/>
        <rFont val="Aptos"/>
        <family val="2"/>
      </rPr>
      <t xml:space="preserve"> - Existing Customer &amp; Existing Product</t>
    </r>
  </si>
  <si>
    <t xml:space="preserve">Total Gap </t>
  </si>
  <si>
    <t>GAP +/-</t>
  </si>
  <si>
    <t>client for example to buy the Marketing Automation concept first before then selling your own solution.</t>
  </si>
  <si>
    <t>or Overachievement</t>
  </si>
  <si>
    <t>H1 Contribution</t>
  </si>
  <si>
    <t>H2 Pipeline</t>
  </si>
  <si>
    <t xml:space="preserve">Q1 Commit </t>
  </si>
  <si>
    <t xml:space="preserve">Q1 Upside Judgment </t>
  </si>
  <si>
    <t>Revenue book YTD</t>
  </si>
  <si>
    <t>Campaign E</t>
  </si>
  <si>
    <t>Initiative 1</t>
  </si>
  <si>
    <t>Initiative 2</t>
  </si>
  <si>
    <t>Initiative 3</t>
  </si>
  <si>
    <t>Initiative 4</t>
  </si>
  <si>
    <t>Initiative 5</t>
  </si>
  <si>
    <t>Target segment C</t>
  </si>
  <si>
    <t>Advanced support</t>
  </si>
  <si>
    <t xml:space="preserve">Campaign on product X to X vertical </t>
  </si>
  <si>
    <t>Target new vertical X</t>
  </si>
  <si>
    <t>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</si>
</sst>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3" formatCode="_-* #,##0.00_-;\-* #,##0.00_-;_-* &quot;-&quot;??_-;_-@_-"/>
    <numFmt numFmtId="164" formatCode="&quot;£&quot;#,##0"/>
    <numFmt numFmtId="165" formatCode="_-* #,##0_-;\-* #,##0_-;_-* &quot;-&quot;??_-;_-@_-"/>
    <numFmt numFmtId="166" formatCode="#,##0_ ;\-#,##0\ "/>
  </numFmts>
  <fonts count="13" x14ac:knownFonts="1">
    <font>
      <sz val="11"/>
      <color theme="1"/>
      <name val="Calibri"/>
      <family val="2"/>
      <scheme val="minor"/>
    </font>
    <font>
      <b/>
      <sz val="11"/>
      <color theme="1"/>
      <name val="Calibri"/>
      <family val="2"/>
      <scheme val="minor"/>
    </font>
    <font>
      <sz val="11"/>
      <color theme="1"/>
      <name val="Calibri"/>
      <family val="2"/>
      <scheme val="minor"/>
    </font>
    <font>
      <b/>
      <sz val="20"/>
      <color theme="1"/>
      <name val="Calibri"/>
      <family val="2"/>
      <scheme val="minor"/>
    </font>
    <font>
      <sz val="20"/>
      <color theme="1"/>
      <name val="Calibri"/>
      <family val="2"/>
      <scheme val="minor"/>
    </font>
    <font>
      <sz val="11"/>
      <color theme="1"/>
      <name val="Aptos"/>
      <family val="2"/>
    </font>
    <font>
      <b/>
      <sz val="11"/>
      <color theme="1"/>
      <name val="Aptos"/>
      <family val="2"/>
    </font>
    <font>
      <sz val="11"/>
      <name val="Aptos"/>
      <family val="2"/>
    </font>
    <font>
      <sz val="11"/>
      <color theme="2" tint="-0.499984740745262"/>
      <name val="Aptos"/>
      <family val="2"/>
    </font>
    <font>
      <sz val="20"/>
      <color theme="1"/>
      <name val="Aptos"/>
      <family val="2"/>
    </font>
    <font>
      <b/>
      <sz val="20"/>
      <color theme="1"/>
      <name val="Aptos"/>
      <family val="2"/>
    </font>
    <font>
      <b/>
      <sz val="28"/>
      <color theme="1"/>
      <name val="Aptos"/>
      <family val="2"/>
    </font>
    <font>
      <sz val="28"/>
      <color theme="1"/>
      <name val="Aptos"/>
      <family val="2"/>
    </font>
  </fonts>
  <fills count="15">
    <fill>
      <patternFill patternType="none"/>
    </fill>
    <fill>
      <patternFill patternType="gray125"/>
    </fill>
    <fill>
      <patternFill patternType="solid">
        <fgColor rgb="FFFFFFFF"/>
        <bgColor indexed="64"/>
      </patternFill>
    </fill>
    <fill>
      <patternFill patternType="solid">
        <fgColor rgb="FFFF5050"/>
        <bgColor indexed="64"/>
      </patternFill>
    </fill>
    <fill>
      <patternFill patternType="solid">
        <fgColor rgb="FFFFFFCC"/>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top/>
      <bottom/>
      <diagonal/>
    </border>
    <border>
      <left style="medium">
        <color rgb="FFC00000"/>
      </left>
      <right/>
      <top style="medium">
        <color rgb="FFC00000"/>
      </top>
      <bottom/>
      <diagonal/>
    </border>
    <border>
      <left/>
      <right/>
      <top style="medium">
        <color rgb="FFC00000"/>
      </top>
      <bottom/>
      <diagonal/>
    </border>
    <border>
      <left style="thin">
        <color indexed="64"/>
      </left>
      <right/>
      <top style="medium">
        <color rgb="FFC00000"/>
      </top>
      <bottom/>
      <diagonal/>
    </border>
    <border>
      <left/>
      <right style="medium">
        <color rgb="FFC00000"/>
      </right>
      <top style="medium">
        <color rgb="FFC00000"/>
      </top>
      <bottom/>
      <diagonal/>
    </border>
    <border>
      <left style="medium">
        <color rgb="FFC00000"/>
      </left>
      <right style="thin">
        <color rgb="FFB2B2B2"/>
      </right>
      <top style="thin">
        <color rgb="FFB2B2B2"/>
      </top>
      <bottom style="thin">
        <color rgb="FFB2B2B2"/>
      </bottom>
      <diagonal/>
    </border>
    <border>
      <left/>
      <right style="medium">
        <color rgb="FFC00000"/>
      </right>
      <top/>
      <bottom/>
      <diagonal/>
    </border>
    <border>
      <left/>
      <right style="medium">
        <color rgb="FFC00000"/>
      </right>
      <top style="thin">
        <color indexed="64"/>
      </top>
      <bottom style="thin">
        <color indexed="64"/>
      </bottom>
      <diagonal/>
    </border>
    <border>
      <left style="medium">
        <color rgb="FFC00000"/>
      </left>
      <right style="thin">
        <color rgb="FFB2B2B2"/>
      </right>
      <top/>
      <bottom/>
      <diagonal/>
    </border>
    <border>
      <left style="medium">
        <color rgb="FFC00000"/>
      </left>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0" fontId="2" fillId="4" borderId="12" applyNumberFormat="0" applyFont="0" applyAlignment="0" applyProtection="0"/>
    <xf numFmtId="9" fontId="2" fillId="0" borderId="0" applyFont="0" applyFill="0" applyBorder="0" applyAlignment="0" applyProtection="0"/>
  </cellStyleXfs>
  <cellXfs count="188">
    <xf numFmtId="0" fontId="0" fillId="0" borderId="0" xfId="0"/>
    <xf numFmtId="0" fontId="0" fillId="0" borderId="1" xfId="0" applyBorder="1"/>
    <xf numFmtId="0" fontId="0" fillId="0" borderId="2" xfId="0" applyBorder="1"/>
    <xf numFmtId="0" fontId="0" fillId="0" borderId="9" xfId="0" applyBorder="1"/>
    <xf numFmtId="0" fontId="0" fillId="2" borderId="0" xfId="0" applyFill="1"/>
    <xf numFmtId="0" fontId="1" fillId="2" borderId="0" xfId="0" applyFont="1" applyFill="1"/>
    <xf numFmtId="0" fontId="1" fillId="2" borderId="0" xfId="0" applyFont="1" applyFill="1" applyAlignment="1">
      <alignment horizontal="left"/>
    </xf>
    <xf numFmtId="0" fontId="1" fillId="0" borderId="0" xfId="0" applyFont="1"/>
    <xf numFmtId="0" fontId="0" fillId="6" borderId="0" xfId="0" applyFill="1"/>
    <xf numFmtId="0" fontId="1" fillId="6" borderId="0" xfId="0" applyFont="1" applyFill="1"/>
    <xf numFmtId="0" fontId="0" fillId="7" borderId="14" xfId="0" applyFill="1" applyBorder="1"/>
    <xf numFmtId="0" fontId="0" fillId="7" borderId="15" xfId="0" applyFill="1" applyBorder="1"/>
    <xf numFmtId="0" fontId="1" fillId="8" borderId="0" xfId="0" applyFont="1" applyFill="1"/>
    <xf numFmtId="0" fontId="0" fillId="0" borderId="10" xfId="0" applyBorder="1"/>
    <xf numFmtId="0" fontId="0" fillId="0" borderId="19" xfId="0" applyBorder="1"/>
    <xf numFmtId="0" fontId="0" fillId="0" borderId="18" xfId="0" applyBorder="1"/>
    <xf numFmtId="0" fontId="1" fillId="8" borderId="10" xfId="0" applyFont="1" applyFill="1" applyBorder="1"/>
    <xf numFmtId="0" fontId="3" fillId="6" borderId="0" xfId="2" applyFont="1" applyFill="1" applyBorder="1"/>
    <xf numFmtId="0" fontId="4" fillId="6" borderId="0" xfId="2" applyFont="1" applyFill="1" applyBorder="1"/>
    <xf numFmtId="0" fontId="0" fillId="6" borderId="0" xfId="2" applyFont="1" applyFill="1" applyBorder="1"/>
    <xf numFmtId="164" fontId="7" fillId="5" borderId="12" xfId="2" applyNumberFormat="1" applyFont="1" applyFill="1" applyAlignment="1">
      <alignment horizontal="left"/>
    </xf>
    <xf numFmtId="164" fontId="7" fillId="5" borderId="12" xfId="2" applyNumberFormat="1" applyFont="1" applyFill="1" applyAlignment="1">
      <alignment horizontal="left" wrapText="1"/>
    </xf>
    <xf numFmtId="0" fontId="5" fillId="5" borderId="12" xfId="2" applyFont="1" applyFill="1"/>
    <xf numFmtId="164" fontId="5" fillId="0" borderId="0" xfId="0" applyNumberFormat="1" applyFont="1"/>
    <xf numFmtId="0" fontId="5" fillId="6" borderId="0" xfId="0" applyFont="1" applyFill="1"/>
    <xf numFmtId="0" fontId="0" fillId="10" borderId="1" xfId="0" applyFill="1" applyBorder="1"/>
    <xf numFmtId="0" fontId="0" fillId="10" borderId="2" xfId="0" applyFill="1" applyBorder="1"/>
    <xf numFmtId="0" fontId="0" fillId="10" borderId="9" xfId="0" applyFill="1" applyBorder="1"/>
    <xf numFmtId="0" fontId="0" fillId="10" borderId="4" xfId="0" applyFill="1" applyBorder="1"/>
    <xf numFmtId="0" fontId="0" fillId="10" borderId="0" xfId="0" applyFill="1"/>
    <xf numFmtId="0" fontId="0" fillId="10" borderId="10" xfId="0" applyFill="1" applyBorder="1"/>
    <xf numFmtId="0" fontId="5" fillId="10" borderId="0" xfId="0" applyFont="1" applyFill="1"/>
    <xf numFmtId="0" fontId="7" fillId="10" borderId="10" xfId="0" applyFont="1" applyFill="1" applyBorder="1" applyAlignment="1">
      <alignment horizontal="left"/>
    </xf>
    <xf numFmtId="0" fontId="6" fillId="10" borderId="0" xfId="0" applyFont="1" applyFill="1"/>
    <xf numFmtId="0" fontId="0" fillId="10" borderId="6" xfId="0" applyFill="1" applyBorder="1"/>
    <xf numFmtId="0" fontId="0" fillId="10" borderId="7" xfId="0" applyFill="1" applyBorder="1"/>
    <xf numFmtId="0" fontId="0" fillId="10" borderId="11" xfId="0" applyFill="1" applyBorder="1"/>
    <xf numFmtId="0" fontId="0" fillId="5" borderId="0" xfId="0" applyFill="1"/>
    <xf numFmtId="0" fontId="0" fillId="11" borderId="4" xfId="0" applyFill="1" applyBorder="1"/>
    <xf numFmtId="0" fontId="0" fillId="11" borderId="0" xfId="0" applyFill="1"/>
    <xf numFmtId="0" fontId="0" fillId="11" borderId="10" xfId="0" applyFill="1" applyBorder="1"/>
    <xf numFmtId="0" fontId="6" fillId="11" borderId="4" xfId="0" applyFont="1" applyFill="1" applyBorder="1"/>
    <xf numFmtId="0" fontId="6" fillId="11" borderId="0" xfId="0" applyFont="1" applyFill="1" applyAlignment="1">
      <alignment horizontal="center"/>
    </xf>
    <xf numFmtId="0" fontId="5" fillId="11" borderId="4" xfId="0" applyFont="1" applyFill="1" applyBorder="1"/>
    <xf numFmtId="0" fontId="5" fillId="11" borderId="0" xfId="0" applyFont="1" applyFill="1"/>
    <xf numFmtId="0" fontId="0" fillId="11" borderId="6" xfId="0" applyFill="1" applyBorder="1"/>
    <xf numFmtId="0" fontId="5" fillId="11" borderId="7" xfId="0" applyFont="1" applyFill="1" applyBorder="1"/>
    <xf numFmtId="0" fontId="5" fillId="11" borderId="11" xfId="0" applyFont="1" applyFill="1" applyBorder="1"/>
    <xf numFmtId="0" fontId="0" fillId="12" borderId="2" xfId="0" applyFill="1" applyBorder="1"/>
    <xf numFmtId="0" fontId="0" fillId="12" borderId="3" xfId="0" applyFill="1" applyBorder="1"/>
    <xf numFmtId="0" fontId="0" fillId="12" borderId="0" xfId="0" applyFill="1"/>
    <xf numFmtId="0" fontId="0" fillId="12" borderId="5" xfId="0" applyFill="1" applyBorder="1"/>
    <xf numFmtId="0" fontId="5" fillId="12" borderId="0" xfId="0" applyFont="1" applyFill="1"/>
    <xf numFmtId="164" fontId="5" fillId="12" borderId="0" xfId="0" applyNumberFormat="1" applyFont="1" applyFill="1" applyAlignment="1">
      <alignment horizontal="right"/>
    </xf>
    <xf numFmtId="0" fontId="5" fillId="12" borderId="0" xfId="0" applyFont="1" applyFill="1" applyAlignment="1">
      <alignment horizontal="left"/>
    </xf>
    <xf numFmtId="0" fontId="6" fillId="12" borderId="0" xfId="0" applyFont="1" applyFill="1" applyAlignment="1">
      <alignment horizontal="center"/>
    </xf>
    <xf numFmtId="0" fontId="5" fillId="12" borderId="7" xfId="0" applyFont="1" applyFill="1" applyBorder="1"/>
    <xf numFmtId="0" fontId="0" fillId="12" borderId="8" xfId="0" applyFill="1" applyBorder="1"/>
    <xf numFmtId="0" fontId="0" fillId="13" borderId="2" xfId="0" applyFill="1" applyBorder="1"/>
    <xf numFmtId="0" fontId="0" fillId="13" borderId="3" xfId="0" applyFill="1" applyBorder="1"/>
    <xf numFmtId="0" fontId="0" fillId="13" borderId="0" xfId="0" applyFill="1"/>
    <xf numFmtId="0" fontId="0" fillId="13" borderId="5" xfId="0" applyFill="1" applyBorder="1"/>
    <xf numFmtId="0" fontId="0" fillId="13" borderId="0" xfId="0" applyFill="1" applyAlignment="1">
      <alignment horizontal="left"/>
    </xf>
    <xf numFmtId="0" fontId="0" fillId="13" borderId="5" xfId="0" applyFill="1" applyBorder="1" applyAlignment="1">
      <alignment horizontal="left"/>
    </xf>
    <xf numFmtId="0" fontId="5" fillId="13" borderId="0" xfId="0" applyFont="1" applyFill="1"/>
    <xf numFmtId="164" fontId="8" fillId="13" borderId="0" xfId="0" applyNumberFormat="1" applyFont="1" applyFill="1" applyAlignment="1">
      <alignment horizontal="left"/>
    </xf>
    <xf numFmtId="164" fontId="8" fillId="13" borderId="5" xfId="0" applyNumberFormat="1" applyFont="1" applyFill="1" applyBorder="1" applyAlignment="1">
      <alignment horizontal="left"/>
    </xf>
    <xf numFmtId="0" fontId="6" fillId="13" borderId="0" xfId="0" applyFont="1" applyFill="1"/>
    <xf numFmtId="0" fontId="1" fillId="13" borderId="0" xfId="0" applyFont="1" applyFill="1"/>
    <xf numFmtId="0" fontId="0" fillId="13" borderId="7" xfId="0" applyFill="1" applyBorder="1"/>
    <xf numFmtId="0" fontId="0" fillId="13" borderId="8" xfId="0" applyFill="1" applyBorder="1"/>
    <xf numFmtId="0" fontId="3" fillId="5" borderId="0" xfId="2" applyFont="1" applyFill="1" applyBorder="1"/>
    <xf numFmtId="0" fontId="5" fillId="0" borderId="0" xfId="0" applyFont="1"/>
    <xf numFmtId="0" fontId="6" fillId="0" borderId="0" xfId="0" applyFont="1"/>
    <xf numFmtId="0" fontId="6" fillId="5" borderId="28" xfId="2" applyFont="1" applyFill="1" applyBorder="1"/>
    <xf numFmtId="0" fontId="6" fillId="5" borderId="12" xfId="2" applyFont="1" applyFill="1"/>
    <xf numFmtId="43" fontId="6" fillId="9" borderId="0" xfId="1" applyFont="1" applyFill="1" applyBorder="1" applyAlignment="1">
      <alignment horizontal="right"/>
    </xf>
    <xf numFmtId="43" fontId="6" fillId="9" borderId="29" xfId="1" applyFont="1" applyFill="1" applyBorder="1" applyAlignment="1">
      <alignment horizontal="right"/>
    </xf>
    <xf numFmtId="0" fontId="6" fillId="9" borderId="29" xfId="0" applyFont="1" applyFill="1" applyBorder="1" applyAlignment="1">
      <alignment horizontal="right"/>
    </xf>
    <xf numFmtId="0" fontId="5" fillId="5" borderId="28" xfId="2" applyFont="1" applyFill="1" applyBorder="1"/>
    <xf numFmtId="165" fontId="5" fillId="5" borderId="12" xfId="2" applyNumberFormat="1" applyFont="1" applyFill="1" applyAlignment="1">
      <alignment horizontal="center"/>
    </xf>
    <xf numFmtId="166" fontId="5" fillId="9" borderId="0" xfId="1" applyNumberFormat="1" applyFont="1" applyFill="1" applyBorder="1" applyAlignment="1">
      <alignment horizontal="right"/>
    </xf>
    <xf numFmtId="166" fontId="5" fillId="9" borderId="29" xfId="1" applyNumberFormat="1" applyFont="1" applyFill="1" applyBorder="1" applyAlignment="1">
      <alignment horizontal="right"/>
    </xf>
    <xf numFmtId="165" fontId="5" fillId="5" borderId="12" xfId="2" applyNumberFormat="1" applyFont="1" applyFill="1" applyAlignment="1">
      <alignment horizontal="left"/>
    </xf>
    <xf numFmtId="3" fontId="5" fillId="9" borderId="0" xfId="1" applyNumberFormat="1" applyFont="1" applyFill="1" applyBorder="1" applyAlignment="1">
      <alignment horizontal="right"/>
    </xf>
    <xf numFmtId="49" fontId="5" fillId="9" borderId="29" xfId="0" applyNumberFormat="1" applyFont="1" applyFill="1" applyBorder="1" applyAlignment="1">
      <alignment horizontal="right"/>
    </xf>
    <xf numFmtId="165" fontId="5" fillId="5" borderId="12" xfId="1" applyNumberFormat="1" applyFont="1" applyFill="1" applyBorder="1" applyAlignment="1">
      <alignment horizontal="center"/>
    </xf>
    <xf numFmtId="0" fontId="7" fillId="5" borderId="28" xfId="2" applyFont="1" applyFill="1" applyBorder="1"/>
    <xf numFmtId="165" fontId="5" fillId="5" borderId="12" xfId="1" applyNumberFormat="1" applyFont="1" applyFill="1" applyBorder="1" applyAlignment="1">
      <alignment horizontal="left"/>
    </xf>
    <xf numFmtId="165" fontId="5" fillId="5" borderId="12" xfId="2" applyNumberFormat="1" applyFont="1" applyFill="1" applyAlignment="1">
      <alignment horizontal="right"/>
    </xf>
    <xf numFmtId="0" fontId="6" fillId="8" borderId="20" xfId="0" applyFont="1" applyFill="1" applyBorder="1"/>
    <xf numFmtId="165" fontId="6" fillId="8" borderId="21" xfId="0" applyNumberFormat="1" applyFont="1" applyFill="1" applyBorder="1" applyAlignment="1">
      <alignment horizontal="right"/>
    </xf>
    <xf numFmtId="165" fontId="6" fillId="8" borderId="30" xfId="0" applyNumberFormat="1" applyFont="1" applyFill="1" applyBorder="1" applyAlignment="1">
      <alignment horizontal="right"/>
    </xf>
    <xf numFmtId="0" fontId="5" fillId="8" borderId="30" xfId="0" applyFont="1" applyFill="1" applyBorder="1" applyAlignment="1">
      <alignment horizontal="right"/>
    </xf>
    <xf numFmtId="0" fontId="5" fillId="0" borderId="29" xfId="0" applyFont="1" applyBorder="1"/>
    <xf numFmtId="165" fontId="5" fillId="5" borderId="12" xfId="2" applyNumberFormat="1" applyFont="1" applyFill="1"/>
    <xf numFmtId="0" fontId="6" fillId="7" borderId="31" xfId="2" applyFont="1" applyFill="1" applyBorder="1"/>
    <xf numFmtId="0" fontId="5" fillId="7" borderId="0" xfId="0" applyFont="1" applyFill="1"/>
    <xf numFmtId="165" fontId="6" fillId="7" borderId="0" xfId="0" applyNumberFormat="1" applyFont="1" applyFill="1"/>
    <xf numFmtId="0" fontId="6" fillId="7" borderId="32" xfId="0" applyFont="1" applyFill="1" applyBorder="1"/>
    <xf numFmtId="0" fontId="5" fillId="0" borderId="32" xfId="0" applyFont="1" applyBorder="1"/>
    <xf numFmtId="0" fontId="5" fillId="0" borderId="33" xfId="0" applyFont="1" applyBorder="1"/>
    <xf numFmtId="0" fontId="5" fillId="0" borderId="34" xfId="0" applyFont="1" applyBorder="1"/>
    <xf numFmtId="0" fontId="5" fillId="0" borderId="35" xfId="0" applyFont="1" applyBorder="1"/>
    <xf numFmtId="0" fontId="9" fillId="0" borderId="0" xfId="0" applyFont="1"/>
    <xf numFmtId="0" fontId="10" fillId="7" borderId="24" xfId="0" applyFont="1" applyFill="1" applyBorder="1"/>
    <xf numFmtId="0" fontId="9" fillId="7" borderId="25" xfId="0" applyFont="1" applyFill="1" applyBorder="1"/>
    <xf numFmtId="0" fontId="10" fillId="7" borderId="25" xfId="0" applyFont="1" applyFill="1" applyBorder="1" applyAlignment="1">
      <alignment horizontal="center" wrapText="1"/>
    </xf>
    <xf numFmtId="0" fontId="9" fillId="0" borderId="25" xfId="0" applyFont="1" applyBorder="1"/>
    <xf numFmtId="0" fontId="10" fillId="7" borderId="26" xfId="0" applyFont="1" applyFill="1" applyBorder="1"/>
    <xf numFmtId="0" fontId="9" fillId="7" borderId="27" xfId="0" applyFont="1" applyFill="1" applyBorder="1"/>
    <xf numFmtId="0" fontId="4" fillId="0" borderId="0" xfId="0" applyFont="1"/>
    <xf numFmtId="0" fontId="6" fillId="8" borderId="13" xfId="0" applyFont="1" applyFill="1" applyBorder="1"/>
    <xf numFmtId="164" fontId="6" fillId="8" borderId="15" xfId="0" applyNumberFormat="1" applyFont="1" applyFill="1" applyBorder="1"/>
    <xf numFmtId="0" fontId="6" fillId="8" borderId="17" xfId="0" applyFont="1" applyFill="1" applyBorder="1"/>
    <xf numFmtId="164" fontId="6" fillId="8" borderId="19" xfId="0" applyNumberFormat="1" applyFont="1" applyFill="1" applyBorder="1"/>
    <xf numFmtId="0" fontId="6" fillId="7" borderId="13" xfId="0" applyFont="1" applyFill="1" applyBorder="1"/>
    <xf numFmtId="0" fontId="5" fillId="7" borderId="14" xfId="0" applyFont="1" applyFill="1" applyBorder="1"/>
    <xf numFmtId="0" fontId="5" fillId="7" borderId="15" xfId="0" applyFont="1" applyFill="1" applyBorder="1"/>
    <xf numFmtId="0" fontId="5" fillId="0" borderId="16" xfId="0" applyFont="1" applyBorder="1"/>
    <xf numFmtId="164" fontId="5" fillId="0" borderId="10" xfId="0" applyNumberFormat="1" applyFont="1" applyBorder="1"/>
    <xf numFmtId="0" fontId="6" fillId="8" borderId="16" xfId="0" applyFont="1" applyFill="1" applyBorder="1"/>
    <xf numFmtId="0" fontId="6" fillId="8" borderId="0" xfId="0" applyFont="1" applyFill="1"/>
    <xf numFmtId="164" fontId="6" fillId="8" borderId="10" xfId="0" applyNumberFormat="1" applyFont="1" applyFill="1" applyBorder="1"/>
    <xf numFmtId="164" fontId="5" fillId="0" borderId="0" xfId="0" applyNumberFormat="1" applyFont="1" applyAlignment="1">
      <alignment horizontal="center"/>
    </xf>
    <xf numFmtId="0" fontId="5" fillId="0" borderId="10" xfId="0" applyFont="1" applyBorder="1"/>
    <xf numFmtId="164" fontId="5" fillId="5" borderId="0" xfId="0" applyNumberFormat="1" applyFont="1" applyFill="1" applyAlignment="1">
      <alignment horizontal="center"/>
    </xf>
    <xf numFmtId="0" fontId="5" fillId="0" borderId="17" xfId="0" applyFont="1" applyBorder="1"/>
    <xf numFmtId="1" fontId="5" fillId="0" borderId="18" xfId="0" applyNumberFormat="1" applyFont="1" applyBorder="1" applyAlignment="1">
      <alignment horizontal="center"/>
    </xf>
    <xf numFmtId="0" fontId="5" fillId="0" borderId="19" xfId="0" applyFont="1" applyBorder="1"/>
    <xf numFmtId="1" fontId="5" fillId="0" borderId="0" xfId="0" applyNumberFormat="1" applyFont="1" applyAlignment="1">
      <alignment horizontal="center"/>
    </xf>
    <xf numFmtId="164" fontId="5" fillId="7" borderId="14" xfId="0" applyNumberFormat="1" applyFont="1" applyFill="1" applyBorder="1"/>
    <xf numFmtId="0" fontId="5" fillId="0" borderId="0" xfId="0" applyFont="1" applyAlignment="1">
      <alignment horizontal="center"/>
    </xf>
    <xf numFmtId="0" fontId="5" fillId="5" borderId="0" xfId="0" applyFont="1" applyFill="1" applyAlignment="1">
      <alignment horizontal="center"/>
    </xf>
    <xf numFmtId="3" fontId="5" fillId="0" borderId="0" xfId="0" applyNumberFormat="1" applyFont="1" applyAlignment="1">
      <alignment horizontal="center"/>
    </xf>
    <xf numFmtId="164" fontId="6" fillId="8" borderId="0" xfId="0" applyNumberFormat="1" applyFont="1" applyFill="1"/>
    <xf numFmtId="3" fontId="6" fillId="8" borderId="0" xfId="0" applyNumberFormat="1" applyFont="1" applyFill="1" applyAlignment="1">
      <alignment horizontal="center"/>
    </xf>
    <xf numFmtId="0" fontId="5" fillId="0" borderId="18" xfId="0" applyFont="1" applyBorder="1"/>
    <xf numFmtId="14" fontId="5" fillId="5" borderId="18" xfId="0" applyNumberFormat="1" applyFont="1" applyFill="1" applyBorder="1" applyAlignment="1">
      <alignment horizontal="center"/>
    </xf>
    <xf numFmtId="0" fontId="6" fillId="0" borderId="16" xfId="0" applyFont="1" applyBorder="1"/>
    <xf numFmtId="0" fontId="6" fillId="0" borderId="0" xfId="0" applyFont="1" applyAlignment="1">
      <alignment horizontal="center"/>
    </xf>
    <xf numFmtId="0" fontId="6" fillId="0" borderId="10" xfId="0" applyFont="1" applyBorder="1" applyAlignment="1">
      <alignment horizontal="center"/>
    </xf>
    <xf numFmtId="0" fontId="5" fillId="5" borderId="10" xfId="0" applyFont="1" applyFill="1" applyBorder="1" applyAlignment="1">
      <alignment horizontal="center"/>
    </xf>
    <xf numFmtId="0" fontId="5" fillId="5" borderId="18" xfId="0" applyFont="1" applyFill="1" applyBorder="1" applyAlignment="1">
      <alignment horizontal="center"/>
    </xf>
    <xf numFmtId="0" fontId="5" fillId="5" borderId="19" xfId="0" applyFont="1" applyFill="1" applyBorder="1" applyAlignment="1">
      <alignment horizontal="center"/>
    </xf>
    <xf numFmtId="0" fontId="6" fillId="0" borderId="10" xfId="0" applyFont="1" applyBorder="1"/>
    <xf numFmtId="0" fontId="6" fillId="6" borderId="0" xfId="0" applyFont="1" applyFill="1"/>
    <xf numFmtId="9" fontId="0" fillId="5" borderId="36" xfId="0" applyNumberFormat="1" applyFill="1" applyBorder="1"/>
    <xf numFmtId="0" fontId="5" fillId="3" borderId="12" xfId="2" applyFont="1" applyFill="1"/>
    <xf numFmtId="0" fontId="6" fillId="3" borderId="28" xfId="2" applyFont="1" applyFill="1" applyBorder="1"/>
    <xf numFmtId="0" fontId="6" fillId="3" borderId="12" xfId="2" applyFont="1" applyFill="1"/>
    <xf numFmtId="165" fontId="6" fillId="3" borderId="12" xfId="2" applyNumberFormat="1" applyFont="1" applyFill="1" applyAlignment="1">
      <alignment horizontal="right"/>
    </xf>
    <xf numFmtId="165" fontId="6" fillId="3" borderId="12" xfId="2" applyNumberFormat="1" applyFont="1" applyFill="1"/>
    <xf numFmtId="9" fontId="5" fillId="6" borderId="36" xfId="3" applyFont="1" applyFill="1" applyBorder="1" applyAlignment="1">
      <alignment horizontal="center"/>
    </xf>
    <xf numFmtId="0" fontId="5" fillId="9" borderId="16" xfId="0" applyFont="1" applyFill="1" applyBorder="1" applyAlignment="1">
      <alignment horizontal="center"/>
    </xf>
    <xf numFmtId="43" fontId="6" fillId="9" borderId="16" xfId="1" applyFont="1" applyFill="1" applyBorder="1" applyAlignment="1">
      <alignment horizontal="center"/>
    </xf>
    <xf numFmtId="0" fontId="5" fillId="5" borderId="12" xfId="2" applyFont="1" applyFill="1" applyAlignment="1">
      <alignment horizontal="center"/>
    </xf>
    <xf numFmtId="0" fontId="6" fillId="12" borderId="0" xfId="0" applyFont="1" applyFill="1"/>
    <xf numFmtId="164" fontId="1" fillId="5" borderId="20" xfId="2" applyNumberFormat="1" applyFont="1" applyFill="1" applyBorder="1" applyAlignment="1">
      <alignment horizontal="center"/>
    </xf>
    <xf numFmtId="164" fontId="1" fillId="5" borderId="22" xfId="2" applyNumberFormat="1" applyFont="1" applyFill="1" applyBorder="1" applyAlignment="1">
      <alignment horizontal="center"/>
    </xf>
    <xf numFmtId="164" fontId="6" fillId="10" borderId="0" xfId="0" applyNumberFormat="1" applyFont="1" applyFill="1" applyAlignment="1">
      <alignment horizontal="left" wrapText="1"/>
    </xf>
    <xf numFmtId="0" fontId="5" fillId="10" borderId="10" xfId="0" applyFont="1" applyFill="1" applyBorder="1" applyAlignment="1">
      <alignment horizontal="left"/>
    </xf>
    <xf numFmtId="164" fontId="6" fillId="13" borderId="0" xfId="0" applyNumberFormat="1" applyFont="1" applyFill="1" applyAlignment="1">
      <alignment horizontal="left"/>
    </xf>
    <xf numFmtId="164" fontId="6" fillId="13" borderId="5" xfId="0" applyNumberFormat="1" applyFont="1" applyFill="1" applyBorder="1" applyAlignment="1">
      <alignment horizontal="left"/>
    </xf>
    <xf numFmtId="164" fontId="6" fillId="11" borderId="0" xfId="0" applyNumberFormat="1" applyFont="1" applyFill="1" applyAlignment="1">
      <alignment horizontal="center"/>
    </xf>
    <xf numFmtId="164" fontId="6" fillId="11" borderId="10" xfId="0" applyNumberFormat="1" applyFont="1" applyFill="1" applyBorder="1" applyAlignment="1">
      <alignment horizontal="center"/>
    </xf>
    <xf numFmtId="165" fontId="5" fillId="11" borderId="0" xfId="1" applyNumberFormat="1" applyFont="1" applyFill="1" applyBorder="1" applyAlignment="1"/>
    <xf numFmtId="164" fontId="5" fillId="11" borderId="0" xfId="0" applyNumberFormat="1" applyFont="1" applyFill="1" applyAlignment="1">
      <alignment horizontal="center"/>
    </xf>
    <xf numFmtId="164" fontId="5" fillId="11" borderId="10" xfId="0" applyNumberFormat="1" applyFont="1" applyFill="1" applyBorder="1" applyAlignment="1">
      <alignment horizontal="center"/>
    </xf>
    <xf numFmtId="0" fontId="6" fillId="11" borderId="0" xfId="0" applyFont="1" applyFill="1" applyAlignment="1">
      <alignment horizontal="center"/>
    </xf>
    <xf numFmtId="0" fontId="5" fillId="11" borderId="10" xfId="0" applyFont="1" applyFill="1" applyBorder="1"/>
    <xf numFmtId="0" fontId="6" fillId="11" borderId="0" xfId="0" applyFont="1" applyFill="1" applyAlignment="1">
      <alignment horizontal="right"/>
    </xf>
    <xf numFmtId="0" fontId="5" fillId="11" borderId="0" xfId="0" applyFont="1" applyFill="1" applyAlignment="1">
      <alignment horizontal="right"/>
    </xf>
    <xf numFmtId="164" fontId="0" fillId="2" borderId="20" xfId="0" applyNumberFormat="1" applyFill="1" applyBorder="1" applyAlignment="1">
      <alignment horizontal="center"/>
    </xf>
    <xf numFmtId="164" fontId="0" fillId="2" borderId="22" xfId="0" applyNumberFormat="1" applyFill="1" applyBorder="1" applyAlignment="1">
      <alignment horizontal="center"/>
    </xf>
    <xf numFmtId="164" fontId="0" fillId="6" borderId="20" xfId="0" applyNumberFormat="1" applyFill="1" applyBorder="1" applyAlignment="1">
      <alignment horizontal="center"/>
    </xf>
    <xf numFmtId="164" fontId="0" fillId="6" borderId="22" xfId="0" applyNumberFormat="1" applyFill="1" applyBorder="1" applyAlignment="1">
      <alignment horizontal="center"/>
    </xf>
    <xf numFmtId="0" fontId="0" fillId="5" borderId="23" xfId="2" applyFont="1" applyFill="1" applyBorder="1" applyAlignment="1">
      <alignment horizontal="left"/>
    </xf>
    <xf numFmtId="0" fontId="0" fillId="5" borderId="0" xfId="2" applyFont="1" applyFill="1" applyBorder="1" applyAlignment="1">
      <alignment horizontal="left"/>
    </xf>
    <xf numFmtId="14" fontId="0" fillId="5" borderId="23" xfId="2" applyNumberFormat="1" applyFont="1" applyFill="1" applyBorder="1" applyAlignment="1">
      <alignment horizontal="left"/>
    </xf>
    <xf numFmtId="14" fontId="0" fillId="5" borderId="0" xfId="2" applyNumberFormat="1" applyFont="1" applyFill="1" applyBorder="1" applyAlignment="1">
      <alignment horizontal="left"/>
    </xf>
    <xf numFmtId="0" fontId="11" fillId="14" borderId="0" xfId="0" applyFont="1" applyFill="1" applyAlignment="1">
      <alignment horizontal="center" vertical="center"/>
    </xf>
    <xf numFmtId="0" fontId="12" fillId="14" borderId="0" xfId="0" applyFont="1" applyFill="1" applyAlignment="1">
      <alignment horizontal="center" vertical="center"/>
    </xf>
    <xf numFmtId="6" fontId="11" fillId="14" borderId="0" xfId="0" applyNumberFormat="1" applyFont="1" applyFill="1" applyAlignment="1">
      <alignment horizontal="center" vertical="center"/>
    </xf>
    <xf numFmtId="164" fontId="6" fillId="11" borderId="0" xfId="0" applyNumberFormat="1" applyFont="1" applyFill="1"/>
    <xf numFmtId="0" fontId="6" fillId="0" borderId="0" xfId="0" applyFont="1" applyAlignment="1">
      <alignment horizontal="left" wrapText="1"/>
    </xf>
    <xf numFmtId="0" fontId="6" fillId="0" borderId="0" xfId="0" applyFont="1" applyAlignment="1">
      <alignment horizontal="left"/>
    </xf>
    <xf numFmtId="6" fontId="6" fillId="12" borderId="0" xfId="0" applyNumberFormat="1" applyFont="1" applyFill="1"/>
  </cellXfs>
  <cellStyles count="4">
    <cellStyle name="Comma" xfId="1" builtinId="3"/>
    <cellStyle name="Normal" xfId="0" builtinId="0"/>
    <cellStyle name="Note" xfId="2" builtinId="10"/>
    <cellStyle name="Percent" xfId="3" builtinId="5"/>
  </cellStyles>
  <dxfs count="0"/>
  <tableStyles count="0" defaultTableStyle="TableStyleMedium2" defaultPivotStyle="PivotStyleLight16"/>
  <colors>
    <mruColors>
      <color rgb="FFFF5050"/>
      <color rgb="FFFF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487506</xdr:colOff>
      <xdr:row>2</xdr:row>
      <xdr:rowOff>178376</xdr:rowOff>
    </xdr:from>
    <xdr:to>
      <xdr:col>18</xdr:col>
      <xdr:colOff>562841</xdr:colOff>
      <xdr:row>6</xdr:row>
      <xdr:rowOff>92651</xdr:rowOff>
    </xdr:to>
    <xdr:sp macro="" textlink="">
      <xdr:nvSpPr>
        <xdr:cNvPr id="2" name="TextBox 1">
          <a:extLst>
            <a:ext uri="{FF2B5EF4-FFF2-40B4-BE49-F238E27FC236}">
              <a16:creationId xmlns:a16="http://schemas.microsoft.com/office/drawing/2014/main" id="{C7B01BCF-37C1-4C26-9FEE-FB062C981CA7}"/>
            </a:ext>
          </a:extLst>
        </xdr:cNvPr>
        <xdr:cNvSpPr txBox="1"/>
      </xdr:nvSpPr>
      <xdr:spPr>
        <a:xfrm>
          <a:off x="487506" y="706581"/>
          <a:ext cx="11860358"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2400" b="1">
              <a:latin typeface="Aptos" panose="020B0004020202020204" pitchFamily="34" charset="0"/>
            </a:rPr>
            <a:t> </a:t>
          </a:r>
          <a:r>
            <a:rPr lang="en-GB" sz="2400" b="1">
              <a:solidFill>
                <a:schemeClr val="tx1">
                  <a:lumMod val="50000"/>
                  <a:lumOff val="50000"/>
                </a:schemeClr>
              </a:solidFill>
              <a:latin typeface="Aptos" panose="020B0004020202020204" pitchFamily="34" charset="0"/>
            </a:rPr>
            <a:t>Planning 4 Success (P4S)</a:t>
          </a:r>
          <a:r>
            <a:rPr lang="en-GB" sz="2400" b="0">
              <a:solidFill>
                <a:schemeClr val="tx1">
                  <a:lumMod val="50000"/>
                  <a:lumOff val="50000"/>
                </a:schemeClr>
              </a:solidFill>
              <a:latin typeface="Aptos" panose="020B0004020202020204" pitchFamily="34" charset="0"/>
            </a:rPr>
            <a:t> </a:t>
          </a:r>
          <a:r>
            <a:rPr lang="en-GB" sz="2400" b="1">
              <a:solidFill>
                <a:schemeClr val="tx1">
                  <a:lumMod val="50000"/>
                  <a:lumOff val="50000"/>
                </a:schemeClr>
              </a:solidFill>
              <a:latin typeface="Aptos" panose="020B0004020202020204" pitchFamily="34" charset="0"/>
            </a:rPr>
            <a:t>Template</a:t>
          </a:r>
          <a:r>
            <a:rPr lang="en-GB" sz="2000" b="0">
              <a:solidFill>
                <a:schemeClr val="tx1">
                  <a:lumMod val="50000"/>
                  <a:lumOff val="50000"/>
                </a:schemeClr>
              </a:solidFill>
              <a:latin typeface="Aptos" panose="020B0004020202020204" pitchFamily="34" charset="0"/>
            </a:rPr>
            <a:t> </a:t>
          </a:r>
          <a:r>
            <a:rPr lang="en-GB" sz="1400">
              <a:solidFill>
                <a:schemeClr val="tx1">
                  <a:lumMod val="50000"/>
                  <a:lumOff val="50000"/>
                </a:schemeClr>
              </a:solidFill>
              <a:latin typeface="Aptos" panose="020B0004020202020204" pitchFamily="34" charset="0"/>
            </a:rPr>
            <a:t>- How to work out what pipeline cover is needed to achieve and exceed target</a:t>
          </a:r>
        </a:p>
      </xdr:txBody>
    </xdr:sp>
    <xdr:clientData/>
  </xdr:twoCellAnchor>
  <xdr:twoCellAnchor>
    <xdr:from>
      <xdr:col>0</xdr:col>
      <xdr:colOff>642937</xdr:colOff>
      <xdr:row>6</xdr:row>
      <xdr:rowOff>199868</xdr:rowOff>
    </xdr:from>
    <xdr:to>
      <xdr:col>6</xdr:col>
      <xdr:colOff>646697</xdr:colOff>
      <xdr:row>8</xdr:row>
      <xdr:rowOff>98402</xdr:rowOff>
    </xdr:to>
    <xdr:sp macro="" textlink="">
      <xdr:nvSpPr>
        <xdr:cNvPr id="3" name="TextBox 2">
          <a:extLst>
            <a:ext uri="{FF2B5EF4-FFF2-40B4-BE49-F238E27FC236}">
              <a16:creationId xmlns:a16="http://schemas.microsoft.com/office/drawing/2014/main" id="{F30516D4-6316-471E-8A55-69BD38865E60}"/>
            </a:ext>
          </a:extLst>
        </xdr:cNvPr>
        <xdr:cNvSpPr txBox="1"/>
      </xdr:nvSpPr>
      <xdr:spPr>
        <a:xfrm>
          <a:off x="642937" y="1488250"/>
          <a:ext cx="3944102" cy="289560"/>
        </a:xfrm>
        <a:prstGeom prst="rect">
          <a:avLst/>
        </a:prstGeom>
        <a:solidFill>
          <a:schemeClr val="bg2">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600" b="1">
              <a:solidFill>
                <a:schemeClr val="bg1"/>
              </a:solidFill>
              <a:latin typeface="Aptos" panose="020B0004020202020204" pitchFamily="34" charset="0"/>
            </a:rPr>
            <a:t>YTD Revenue Booked</a:t>
          </a:r>
        </a:p>
      </xdr:txBody>
    </xdr:sp>
    <xdr:clientData/>
  </xdr:twoCellAnchor>
  <xdr:twoCellAnchor>
    <xdr:from>
      <xdr:col>7</xdr:col>
      <xdr:colOff>4763</xdr:colOff>
      <xdr:row>7</xdr:row>
      <xdr:rowOff>29</xdr:rowOff>
    </xdr:from>
    <xdr:to>
      <xdr:col>12</xdr:col>
      <xdr:colOff>644843</xdr:colOff>
      <xdr:row>8</xdr:row>
      <xdr:rowOff>99089</xdr:rowOff>
    </xdr:to>
    <xdr:sp macro="" textlink="">
      <xdr:nvSpPr>
        <xdr:cNvPr id="5" name="TextBox 4">
          <a:extLst>
            <a:ext uri="{FF2B5EF4-FFF2-40B4-BE49-F238E27FC236}">
              <a16:creationId xmlns:a16="http://schemas.microsoft.com/office/drawing/2014/main" id="{AA2DA07C-35C9-4DE7-B375-DDFAC8BE811E}"/>
            </a:ext>
          </a:extLst>
        </xdr:cNvPr>
        <xdr:cNvSpPr txBox="1"/>
      </xdr:nvSpPr>
      <xdr:spPr>
        <a:xfrm>
          <a:off x="4564857" y="1488310"/>
          <a:ext cx="3932158" cy="289560"/>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600" b="1" baseline="0">
              <a:solidFill>
                <a:schemeClr val="bg1"/>
              </a:solidFill>
              <a:latin typeface="Aptos" panose="020B0004020202020204" pitchFamily="34" charset="0"/>
            </a:rPr>
            <a:t>Revenue at Risk</a:t>
          </a:r>
          <a:endParaRPr lang="en-GB" sz="1600" b="1">
            <a:solidFill>
              <a:schemeClr val="bg1"/>
            </a:solidFill>
            <a:latin typeface="Aptos" panose="020B0004020202020204" pitchFamily="34" charset="0"/>
          </a:endParaRPr>
        </a:p>
      </xdr:txBody>
    </xdr:sp>
    <xdr:clientData/>
  </xdr:twoCellAnchor>
  <xdr:twoCellAnchor>
    <xdr:from>
      <xdr:col>1</xdr:col>
      <xdr:colOff>4482</xdr:colOff>
      <xdr:row>17</xdr:row>
      <xdr:rowOff>6273</xdr:rowOff>
    </xdr:from>
    <xdr:to>
      <xdr:col>7</xdr:col>
      <xdr:colOff>0</xdr:colOff>
      <xdr:row>18</xdr:row>
      <xdr:rowOff>105333</xdr:rowOff>
    </xdr:to>
    <xdr:sp macro="" textlink="">
      <xdr:nvSpPr>
        <xdr:cNvPr id="6" name="TextBox 5">
          <a:extLst>
            <a:ext uri="{FF2B5EF4-FFF2-40B4-BE49-F238E27FC236}">
              <a16:creationId xmlns:a16="http://schemas.microsoft.com/office/drawing/2014/main" id="{CF9D3352-5A62-476B-90AA-E2C0619874BC}"/>
            </a:ext>
          </a:extLst>
        </xdr:cNvPr>
        <xdr:cNvSpPr txBox="1"/>
      </xdr:nvSpPr>
      <xdr:spPr>
        <a:xfrm>
          <a:off x="652182" y="3406698"/>
          <a:ext cx="3881718" cy="289560"/>
        </a:xfrm>
        <a:prstGeom prst="rect">
          <a:avLst/>
        </a:prstGeom>
        <a:solidFill>
          <a:schemeClr val="accent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600" b="1" baseline="0">
              <a:solidFill>
                <a:schemeClr val="bg1"/>
              </a:solidFill>
              <a:latin typeface="Aptos" panose="020B0004020202020204" pitchFamily="34" charset="0"/>
            </a:rPr>
            <a:t>H1 Pipeline</a:t>
          </a:r>
          <a:endParaRPr lang="en-GB" sz="1600" b="1">
            <a:solidFill>
              <a:schemeClr val="bg1"/>
            </a:solidFill>
            <a:latin typeface="Aptos" panose="020B0004020202020204" pitchFamily="34" charset="0"/>
          </a:endParaRPr>
        </a:p>
      </xdr:txBody>
    </xdr:sp>
    <xdr:clientData/>
  </xdr:twoCellAnchor>
  <xdr:twoCellAnchor>
    <xdr:from>
      <xdr:col>7</xdr:col>
      <xdr:colOff>4482</xdr:colOff>
      <xdr:row>17</xdr:row>
      <xdr:rowOff>6278</xdr:rowOff>
    </xdr:from>
    <xdr:to>
      <xdr:col>13</xdr:col>
      <xdr:colOff>1</xdr:colOff>
      <xdr:row>18</xdr:row>
      <xdr:rowOff>105338</xdr:rowOff>
    </xdr:to>
    <xdr:sp macro="" textlink="">
      <xdr:nvSpPr>
        <xdr:cNvPr id="7" name="TextBox 6">
          <a:extLst>
            <a:ext uri="{FF2B5EF4-FFF2-40B4-BE49-F238E27FC236}">
              <a16:creationId xmlns:a16="http://schemas.microsoft.com/office/drawing/2014/main" id="{18455FDE-C7E2-4514-9AE9-EBDB05108EB3}"/>
            </a:ext>
          </a:extLst>
        </xdr:cNvPr>
        <xdr:cNvSpPr txBox="1"/>
      </xdr:nvSpPr>
      <xdr:spPr>
        <a:xfrm>
          <a:off x="4538382" y="3406703"/>
          <a:ext cx="3929344" cy="289560"/>
        </a:xfrm>
        <a:prstGeom prst="rect">
          <a:avLst/>
        </a:prstGeom>
        <a:solidFill>
          <a:schemeClr val="accent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600" b="1" baseline="0">
              <a:solidFill>
                <a:schemeClr val="bg1"/>
              </a:solidFill>
              <a:latin typeface="Aptos" panose="020B0004020202020204" pitchFamily="34" charset="0"/>
            </a:rPr>
            <a:t>H2 Pipeline &amp; Gap</a:t>
          </a:r>
          <a:endParaRPr lang="en-GB" sz="1600" b="1">
            <a:solidFill>
              <a:schemeClr val="bg1"/>
            </a:solidFill>
            <a:latin typeface="Aptos" panose="020B0004020202020204" pitchFamily="34" charset="0"/>
          </a:endParaRPr>
        </a:p>
      </xdr:txBody>
    </xdr:sp>
    <xdr:clientData/>
  </xdr:twoCellAnchor>
  <xdr:twoCellAnchor editAs="oneCell">
    <xdr:from>
      <xdr:col>9</xdr:col>
      <xdr:colOff>504825</xdr:colOff>
      <xdr:row>28</xdr:row>
      <xdr:rowOff>52821</xdr:rowOff>
    </xdr:from>
    <xdr:to>
      <xdr:col>13</xdr:col>
      <xdr:colOff>38100</xdr:colOff>
      <xdr:row>40</xdr:row>
      <xdr:rowOff>111293</xdr:rowOff>
    </xdr:to>
    <xdr:pic>
      <xdr:nvPicPr>
        <xdr:cNvPr id="13" name="Picture 12">
          <a:extLst>
            <a:ext uri="{FF2B5EF4-FFF2-40B4-BE49-F238E27FC236}">
              <a16:creationId xmlns:a16="http://schemas.microsoft.com/office/drawing/2014/main" id="{CC337A9A-E4E9-4BB6-AD08-8AD9848790A7}"/>
            </a:ext>
          </a:extLst>
        </xdr:cNvPr>
        <xdr:cNvPicPr>
          <a:picLocks noChangeAspect="1"/>
        </xdr:cNvPicPr>
      </xdr:nvPicPr>
      <xdr:blipFill>
        <a:blip xmlns:r="http://schemas.openxmlformats.org/officeDocument/2006/relationships" r:embed="rId1"/>
        <a:stretch>
          <a:fillRect/>
        </a:stretch>
      </xdr:blipFill>
      <xdr:spPr>
        <a:xfrm>
          <a:off x="6334125" y="5558271"/>
          <a:ext cx="2171701" cy="2296847"/>
        </a:xfrm>
        <a:prstGeom prst="rect">
          <a:avLst/>
        </a:prstGeom>
      </xdr:spPr>
    </xdr:pic>
    <xdr:clientData/>
  </xdr:twoCellAnchor>
  <xdr:twoCellAnchor editAs="oneCell">
    <xdr:from>
      <xdr:col>0</xdr:col>
      <xdr:colOff>581025</xdr:colOff>
      <xdr:row>0</xdr:row>
      <xdr:rowOff>104775</xdr:rowOff>
    </xdr:from>
    <xdr:to>
      <xdr:col>5</xdr:col>
      <xdr:colOff>10990</xdr:colOff>
      <xdr:row>2</xdr:row>
      <xdr:rowOff>66853</xdr:rowOff>
    </xdr:to>
    <xdr:pic>
      <xdr:nvPicPr>
        <xdr:cNvPr id="8" name="Picture 7">
          <a:extLst>
            <a:ext uri="{FF2B5EF4-FFF2-40B4-BE49-F238E27FC236}">
              <a16:creationId xmlns:a16="http://schemas.microsoft.com/office/drawing/2014/main" id="{4CE7C43D-78A2-223B-1800-0D308A8364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04775"/>
          <a:ext cx="2724150" cy="485953"/>
        </a:xfrm>
        <a:prstGeom prst="rect">
          <a:avLst/>
        </a:prstGeom>
      </xdr:spPr>
    </xdr:pic>
    <xdr:clientData/>
  </xdr:twoCellAnchor>
  <xdr:twoCellAnchor>
    <xdr:from>
      <xdr:col>5</xdr:col>
      <xdr:colOff>85725</xdr:colOff>
      <xdr:row>24</xdr:row>
      <xdr:rowOff>123825</xdr:rowOff>
    </xdr:from>
    <xdr:to>
      <xdr:col>7</xdr:col>
      <xdr:colOff>320387</xdr:colOff>
      <xdr:row>30</xdr:row>
      <xdr:rowOff>129886</xdr:rowOff>
    </xdr:to>
    <xdr:cxnSp macro="">
      <xdr:nvCxnSpPr>
        <xdr:cNvPr id="12" name="Straight Arrow Connector 11">
          <a:extLst>
            <a:ext uri="{FF2B5EF4-FFF2-40B4-BE49-F238E27FC236}">
              <a16:creationId xmlns:a16="http://schemas.microsoft.com/office/drawing/2014/main" id="{09B035A7-AE90-1FD0-B1CF-167CE03A05F7}"/>
            </a:ext>
          </a:extLst>
        </xdr:cNvPr>
        <xdr:cNvCxnSpPr/>
      </xdr:nvCxnSpPr>
      <xdr:spPr>
        <a:xfrm flipH="1" flipV="1">
          <a:off x="3384839" y="4860348"/>
          <a:ext cx="1533525" cy="115772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302401</xdr:colOff>
      <xdr:row>28</xdr:row>
      <xdr:rowOff>114566</xdr:rowOff>
    </xdr:from>
    <xdr:to>
      <xdr:col>9</xdr:col>
      <xdr:colOff>251113</xdr:colOff>
      <xdr:row>36</xdr:row>
      <xdr:rowOff>25977</xdr:rowOff>
    </xdr:to>
    <xdr:sp macro="" textlink="">
      <xdr:nvSpPr>
        <xdr:cNvPr id="14" name="TextBox 13">
          <a:extLst>
            <a:ext uri="{FF2B5EF4-FFF2-40B4-BE49-F238E27FC236}">
              <a16:creationId xmlns:a16="http://schemas.microsoft.com/office/drawing/2014/main" id="{CFEE4DB6-07F0-4306-1369-13D2062E677F}"/>
            </a:ext>
          </a:extLst>
        </xdr:cNvPr>
        <xdr:cNvSpPr txBox="1"/>
      </xdr:nvSpPr>
      <xdr:spPr>
        <a:xfrm>
          <a:off x="4900378" y="5621748"/>
          <a:ext cx="1247576" cy="139211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kern="1200">
              <a:latin typeface="Aptos" panose="020B0004020202020204" pitchFamily="34" charset="0"/>
            </a:rPr>
            <a:t>5.</a:t>
          </a:r>
          <a:r>
            <a:rPr lang="en-GB" sz="1600" b="1" kern="1200" baseline="0">
              <a:latin typeface="Aptos" panose="020B0004020202020204" pitchFamily="34" charset="0"/>
            </a:rPr>
            <a:t> </a:t>
          </a:r>
          <a:r>
            <a:rPr lang="en-GB" sz="1600" kern="1200">
              <a:latin typeface="Aptos" panose="020B0004020202020204" pitchFamily="34" charset="0"/>
            </a:rPr>
            <a:t>Enter your current deal  conversion rates here.</a:t>
          </a:r>
        </a:p>
      </xdr:txBody>
    </xdr:sp>
    <xdr:clientData/>
  </xdr:twoCellAnchor>
  <xdr:twoCellAnchor>
    <xdr:from>
      <xdr:col>16</xdr:col>
      <xdr:colOff>259773</xdr:colOff>
      <xdr:row>16</xdr:row>
      <xdr:rowOff>173181</xdr:rowOff>
    </xdr:from>
    <xdr:to>
      <xdr:col>17</xdr:col>
      <xdr:colOff>164523</xdr:colOff>
      <xdr:row>19</xdr:row>
      <xdr:rowOff>121227</xdr:rowOff>
    </xdr:to>
    <xdr:cxnSp macro="">
      <xdr:nvCxnSpPr>
        <xdr:cNvPr id="18" name="Straight Arrow Connector 17">
          <a:extLst>
            <a:ext uri="{FF2B5EF4-FFF2-40B4-BE49-F238E27FC236}">
              <a16:creationId xmlns:a16="http://schemas.microsoft.com/office/drawing/2014/main" id="{25BB198C-E48D-70CA-B93B-D76DD4DEC7CF}"/>
            </a:ext>
          </a:extLst>
        </xdr:cNvPr>
        <xdr:cNvCxnSpPr/>
      </xdr:nvCxnSpPr>
      <xdr:spPr>
        <a:xfrm flipH="1">
          <a:off x="10745932" y="3377045"/>
          <a:ext cx="554182" cy="52820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214744</xdr:colOff>
      <xdr:row>18</xdr:row>
      <xdr:rowOff>2597</xdr:rowOff>
    </xdr:from>
    <xdr:to>
      <xdr:col>23</xdr:col>
      <xdr:colOff>25977</xdr:colOff>
      <xdr:row>21</xdr:row>
      <xdr:rowOff>77932</xdr:rowOff>
    </xdr:to>
    <xdr:sp macro="" textlink="">
      <xdr:nvSpPr>
        <xdr:cNvPr id="20" name="TextBox 19">
          <a:extLst>
            <a:ext uri="{FF2B5EF4-FFF2-40B4-BE49-F238E27FC236}">
              <a16:creationId xmlns:a16="http://schemas.microsoft.com/office/drawing/2014/main" id="{AAE2C7BD-7782-D457-45C2-4A0C80243AB0}"/>
            </a:ext>
          </a:extLst>
        </xdr:cNvPr>
        <xdr:cNvSpPr txBox="1"/>
      </xdr:nvSpPr>
      <xdr:spPr>
        <a:xfrm>
          <a:off x="13298630" y="3596120"/>
          <a:ext cx="1672938" cy="64683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kern="1200">
              <a:latin typeface="Aptos" panose="020B0004020202020204" pitchFamily="34" charset="0"/>
            </a:rPr>
            <a:t>1. </a:t>
          </a:r>
          <a:r>
            <a:rPr lang="en-GB" sz="1600" kern="1200">
              <a:latin typeface="Aptos" panose="020B0004020202020204" pitchFamily="34" charset="0"/>
            </a:rPr>
            <a:t>Start here! Input your target.</a:t>
          </a:r>
        </a:p>
      </xdr:txBody>
    </xdr:sp>
    <xdr:clientData/>
  </xdr:twoCellAnchor>
  <xdr:twoCellAnchor>
    <xdr:from>
      <xdr:col>13</xdr:col>
      <xdr:colOff>603539</xdr:colOff>
      <xdr:row>12</xdr:row>
      <xdr:rowOff>9525</xdr:rowOff>
    </xdr:from>
    <xdr:to>
      <xdr:col>20</xdr:col>
      <xdr:colOff>536865</xdr:colOff>
      <xdr:row>16</xdr:row>
      <xdr:rowOff>152401</xdr:rowOff>
    </xdr:to>
    <xdr:sp macro="" textlink="">
      <xdr:nvSpPr>
        <xdr:cNvPr id="24" name="TextBox 23">
          <a:extLst>
            <a:ext uri="{FF2B5EF4-FFF2-40B4-BE49-F238E27FC236}">
              <a16:creationId xmlns:a16="http://schemas.microsoft.com/office/drawing/2014/main" id="{607170A2-6CE1-41AF-9659-AB2DD6D7BA6C}"/>
            </a:ext>
          </a:extLst>
        </xdr:cNvPr>
        <xdr:cNvSpPr txBox="1"/>
      </xdr:nvSpPr>
      <xdr:spPr>
        <a:xfrm>
          <a:off x="9141403" y="2451389"/>
          <a:ext cx="4479348" cy="9048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kern="1200">
              <a:latin typeface="Aptos" panose="020B0004020202020204" pitchFamily="34" charset="0"/>
            </a:rPr>
            <a:t>4. </a:t>
          </a:r>
          <a:r>
            <a:rPr lang="en-GB" sz="1600" kern="1200">
              <a:latin typeface="Aptos" panose="020B0004020202020204" pitchFamily="34" charset="0"/>
            </a:rPr>
            <a:t>FYI 2.7 Pipeline </a:t>
          </a:r>
          <a:r>
            <a:rPr lang="en-GB" sz="1600" kern="1200" baseline="0">
              <a:latin typeface="Aptos" panose="020B0004020202020204" pitchFamily="34" charset="0"/>
            </a:rPr>
            <a:t>good cover for an optimised sales process. If you wish to change the coverage click in </a:t>
          </a:r>
          <a:r>
            <a:rPr lang="en-GB" sz="1600" b="1" kern="1200" baseline="0">
              <a:latin typeface="Aptos" panose="020B0004020202020204" pitchFamily="34" charset="0"/>
            </a:rPr>
            <a:t>cell R20 </a:t>
          </a:r>
          <a:r>
            <a:rPr lang="en-GB" sz="1600" kern="1200" baseline="0">
              <a:latin typeface="Aptos" panose="020B0004020202020204" pitchFamily="34" charset="0"/>
            </a:rPr>
            <a:t>and amend the formular.</a:t>
          </a:r>
          <a:endParaRPr lang="en-GB" sz="1600" kern="1200">
            <a:latin typeface="Aptos" panose="020B0004020202020204" pitchFamily="34" charset="0"/>
          </a:endParaRPr>
        </a:p>
      </xdr:txBody>
    </xdr:sp>
    <xdr:clientData/>
  </xdr:twoCellAnchor>
  <xdr:twoCellAnchor>
    <xdr:from>
      <xdr:col>18</xdr:col>
      <xdr:colOff>554182</xdr:colOff>
      <xdr:row>18</xdr:row>
      <xdr:rowOff>103909</xdr:rowOff>
    </xdr:from>
    <xdr:to>
      <xdr:col>20</xdr:col>
      <xdr:colOff>223403</xdr:colOff>
      <xdr:row>19</xdr:row>
      <xdr:rowOff>109538</xdr:rowOff>
    </xdr:to>
    <xdr:cxnSp macro="">
      <xdr:nvCxnSpPr>
        <xdr:cNvPr id="25" name="Straight Arrow Connector 24">
          <a:extLst>
            <a:ext uri="{FF2B5EF4-FFF2-40B4-BE49-F238E27FC236}">
              <a16:creationId xmlns:a16="http://schemas.microsoft.com/office/drawing/2014/main" id="{427D686E-DE0F-43F5-B61A-FD437440E255}"/>
            </a:ext>
          </a:extLst>
        </xdr:cNvPr>
        <xdr:cNvCxnSpPr/>
      </xdr:nvCxnSpPr>
      <xdr:spPr>
        <a:xfrm flipH="1" flipV="1">
          <a:off x="12339205" y="3697432"/>
          <a:ext cx="968084" cy="196129"/>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142875</xdr:colOff>
      <xdr:row>40</xdr:row>
      <xdr:rowOff>180975</xdr:rowOff>
    </xdr:from>
    <xdr:to>
      <xdr:col>12</xdr:col>
      <xdr:colOff>428625</xdr:colOff>
      <xdr:row>42</xdr:row>
      <xdr:rowOff>47625</xdr:rowOff>
    </xdr:to>
    <xdr:sp macro="" textlink="">
      <xdr:nvSpPr>
        <xdr:cNvPr id="29" name="TextBox 28">
          <a:extLst>
            <a:ext uri="{FF2B5EF4-FFF2-40B4-BE49-F238E27FC236}">
              <a16:creationId xmlns:a16="http://schemas.microsoft.com/office/drawing/2014/main" id="{951B020A-233C-8EDC-3AAA-23497C823B4C}"/>
            </a:ext>
          </a:extLst>
        </xdr:cNvPr>
        <xdr:cNvSpPr txBox="1"/>
      </xdr:nvSpPr>
      <xdr:spPr>
        <a:xfrm>
          <a:off x="6677025" y="7924800"/>
          <a:ext cx="1628775" cy="2476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kern="1200">
              <a:latin typeface="Aptos" panose="020B0004020202020204" pitchFamily="34" charset="0"/>
            </a:rPr>
            <a:t>Igor Ansoff Model</a:t>
          </a:r>
        </a:p>
      </xdr:txBody>
    </xdr:sp>
    <xdr:clientData/>
  </xdr:twoCellAnchor>
  <xdr:twoCellAnchor>
    <xdr:from>
      <xdr:col>13</xdr:col>
      <xdr:colOff>628649</xdr:colOff>
      <xdr:row>28</xdr:row>
      <xdr:rowOff>95249</xdr:rowOff>
    </xdr:from>
    <xdr:to>
      <xdr:col>23</xdr:col>
      <xdr:colOff>225135</xdr:colOff>
      <xdr:row>30</xdr:row>
      <xdr:rowOff>76200</xdr:rowOff>
    </xdr:to>
    <xdr:sp macro="" textlink="">
      <xdr:nvSpPr>
        <xdr:cNvPr id="31" name="TextBox 30">
          <a:extLst>
            <a:ext uri="{FF2B5EF4-FFF2-40B4-BE49-F238E27FC236}">
              <a16:creationId xmlns:a16="http://schemas.microsoft.com/office/drawing/2014/main" id="{91FD93D6-3C18-4BD2-A9D9-DAF574A8D90C}"/>
            </a:ext>
          </a:extLst>
        </xdr:cNvPr>
        <xdr:cNvSpPr txBox="1"/>
      </xdr:nvSpPr>
      <xdr:spPr>
        <a:xfrm>
          <a:off x="9166513" y="5602431"/>
          <a:ext cx="6004213" cy="3619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kern="1200">
              <a:latin typeface="Aptos" panose="020B0004020202020204" pitchFamily="34" charset="0"/>
            </a:rPr>
            <a:t>2</a:t>
          </a:r>
          <a:r>
            <a:rPr lang="en-GB" sz="1600" kern="1200">
              <a:latin typeface="Aptos" panose="020B0004020202020204" pitchFamily="34" charset="0"/>
            </a:rPr>
            <a:t>. What is your pipeline split between</a:t>
          </a:r>
          <a:r>
            <a:rPr lang="en-GB" sz="1600" kern="1200" baseline="0">
              <a:latin typeface="Aptos" panose="020B0004020202020204" pitchFamily="34" charset="0"/>
            </a:rPr>
            <a:t> Self-Gen &amp; Marketing SQL's?</a:t>
          </a:r>
          <a:endParaRPr lang="en-GB" sz="1600" kern="1200">
            <a:latin typeface="Aptos" panose="020B0004020202020204" pitchFamily="34" charset="0"/>
          </a:endParaRPr>
        </a:p>
      </xdr:txBody>
    </xdr:sp>
    <xdr:clientData/>
  </xdr:twoCellAnchor>
  <xdr:twoCellAnchor>
    <xdr:from>
      <xdr:col>17</xdr:col>
      <xdr:colOff>121227</xdr:colOff>
      <xdr:row>30</xdr:row>
      <xdr:rowOff>86591</xdr:rowOff>
    </xdr:from>
    <xdr:to>
      <xdr:col>18</xdr:col>
      <xdr:colOff>242455</xdr:colOff>
      <xdr:row>32</xdr:row>
      <xdr:rowOff>0</xdr:rowOff>
    </xdr:to>
    <xdr:cxnSp macro="">
      <xdr:nvCxnSpPr>
        <xdr:cNvPr id="33" name="Straight Arrow Connector 32">
          <a:extLst>
            <a:ext uri="{FF2B5EF4-FFF2-40B4-BE49-F238E27FC236}">
              <a16:creationId xmlns:a16="http://schemas.microsoft.com/office/drawing/2014/main" id="{B91CC7FB-F202-4FE0-B5FC-A4EA1A8EC0A2}"/>
            </a:ext>
          </a:extLst>
        </xdr:cNvPr>
        <xdr:cNvCxnSpPr/>
      </xdr:nvCxnSpPr>
      <xdr:spPr>
        <a:xfrm flipH="1">
          <a:off x="11256818" y="5974773"/>
          <a:ext cx="770660" cy="294409"/>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51953</xdr:colOff>
      <xdr:row>0</xdr:row>
      <xdr:rowOff>103909</xdr:rowOff>
    </xdr:from>
    <xdr:to>
      <xdr:col>10</xdr:col>
      <xdr:colOff>623454</xdr:colOff>
      <xdr:row>2</xdr:row>
      <xdr:rowOff>34636</xdr:rowOff>
    </xdr:to>
    <xdr:sp macro="" textlink="">
      <xdr:nvSpPr>
        <xdr:cNvPr id="40" name="TextBox 39">
          <a:extLst>
            <a:ext uri="{FF2B5EF4-FFF2-40B4-BE49-F238E27FC236}">
              <a16:creationId xmlns:a16="http://schemas.microsoft.com/office/drawing/2014/main" id="{EE028E35-94F0-06E4-379E-394DE49E6D34}"/>
            </a:ext>
          </a:extLst>
        </xdr:cNvPr>
        <xdr:cNvSpPr txBox="1"/>
      </xdr:nvSpPr>
      <xdr:spPr>
        <a:xfrm>
          <a:off x="3351067" y="103909"/>
          <a:ext cx="3818660" cy="4589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kern="1200">
              <a:solidFill>
                <a:schemeClr val="tx1">
                  <a:lumMod val="50000"/>
                  <a:lumOff val="50000"/>
                </a:schemeClr>
              </a:solidFill>
              <a:latin typeface="Aptos" panose="020B0004020202020204" pitchFamily="34" charset="0"/>
            </a:rPr>
            <a:t>Blueprint to Sales</a:t>
          </a:r>
          <a:r>
            <a:rPr lang="en-GB" sz="2400" b="1" kern="1200" baseline="0">
              <a:solidFill>
                <a:schemeClr val="tx1">
                  <a:lumMod val="50000"/>
                  <a:lumOff val="50000"/>
                </a:schemeClr>
              </a:solidFill>
              <a:latin typeface="Aptos" panose="020B0004020202020204" pitchFamily="34" charset="0"/>
            </a:rPr>
            <a:t> Mastery</a:t>
          </a:r>
          <a:endParaRPr lang="en-GB" sz="2400" b="1" kern="1200">
            <a:solidFill>
              <a:schemeClr val="tx1">
                <a:lumMod val="50000"/>
                <a:lumOff val="50000"/>
              </a:schemeClr>
            </a:solidFill>
            <a:latin typeface="Aptos" panose="020B0004020202020204" pitchFamily="34" charset="0"/>
          </a:endParaRPr>
        </a:p>
      </xdr:txBody>
    </xdr:sp>
    <xdr:clientData/>
  </xdr:twoCellAnchor>
  <xdr:twoCellAnchor>
    <xdr:from>
      <xdr:col>6</xdr:col>
      <xdr:colOff>121228</xdr:colOff>
      <xdr:row>8</xdr:row>
      <xdr:rowOff>184006</xdr:rowOff>
    </xdr:from>
    <xdr:to>
      <xdr:col>13</xdr:col>
      <xdr:colOff>597477</xdr:colOff>
      <xdr:row>10</xdr:row>
      <xdr:rowOff>112568</xdr:rowOff>
    </xdr:to>
    <xdr:cxnSp macro="">
      <xdr:nvCxnSpPr>
        <xdr:cNvPr id="11" name="Straight Arrow Connector 10">
          <a:extLst>
            <a:ext uri="{FF2B5EF4-FFF2-40B4-BE49-F238E27FC236}">
              <a16:creationId xmlns:a16="http://schemas.microsoft.com/office/drawing/2014/main" id="{D206DD88-AB28-F435-9B93-E83539C291B7}"/>
            </a:ext>
          </a:extLst>
        </xdr:cNvPr>
        <xdr:cNvCxnSpPr>
          <a:stCxn id="15" idx="1"/>
        </xdr:cNvCxnSpPr>
      </xdr:nvCxnSpPr>
      <xdr:spPr>
        <a:xfrm flipH="1">
          <a:off x="4069773" y="1863870"/>
          <a:ext cx="5065568" cy="309562"/>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597477</xdr:colOff>
      <xdr:row>6</xdr:row>
      <xdr:rowOff>121227</xdr:rowOff>
    </xdr:from>
    <xdr:to>
      <xdr:col>20</xdr:col>
      <xdr:colOff>398318</xdr:colOff>
      <xdr:row>11</xdr:row>
      <xdr:rowOff>64944</xdr:rowOff>
    </xdr:to>
    <xdr:sp macro="" textlink="">
      <xdr:nvSpPr>
        <xdr:cNvPr id="15" name="TextBox 14">
          <a:extLst>
            <a:ext uri="{FF2B5EF4-FFF2-40B4-BE49-F238E27FC236}">
              <a16:creationId xmlns:a16="http://schemas.microsoft.com/office/drawing/2014/main" id="{0622767F-702C-4304-9F94-406A85A956EC}"/>
            </a:ext>
          </a:extLst>
        </xdr:cNvPr>
        <xdr:cNvSpPr txBox="1"/>
      </xdr:nvSpPr>
      <xdr:spPr>
        <a:xfrm>
          <a:off x="9135341" y="1411432"/>
          <a:ext cx="4346863" cy="9048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kern="1200">
              <a:latin typeface="Aptos" panose="020B0004020202020204" pitchFamily="34" charset="0"/>
            </a:rPr>
            <a:t>3. </a:t>
          </a:r>
          <a:r>
            <a:rPr lang="en-GB" sz="1600" kern="1200">
              <a:latin typeface="Aptos" panose="020B0004020202020204" pitchFamily="34" charset="0"/>
            </a:rPr>
            <a:t>Input your commit for Q1 and a judgement on how much of your upside will convert</a:t>
          </a:r>
          <a:r>
            <a:rPr lang="en-GB" sz="1600" kern="1200" baseline="0">
              <a:latin typeface="Aptos" panose="020B0004020202020204" pitchFamily="34" charset="0"/>
            </a:rPr>
            <a:t> based on past performance.</a:t>
          </a:r>
          <a:endParaRPr lang="en-GB" sz="1600" kern="1200">
            <a:latin typeface="Aptos" panose="020B00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25</xdr:row>
      <xdr:rowOff>9525</xdr:rowOff>
    </xdr:from>
    <xdr:to>
      <xdr:col>4</xdr:col>
      <xdr:colOff>2543175</xdr:colOff>
      <xdr:row>28</xdr:row>
      <xdr:rowOff>180975</xdr:rowOff>
    </xdr:to>
    <xdr:sp macro="" textlink="">
      <xdr:nvSpPr>
        <xdr:cNvPr id="2" name="TextBox 1">
          <a:extLst>
            <a:ext uri="{FF2B5EF4-FFF2-40B4-BE49-F238E27FC236}">
              <a16:creationId xmlns:a16="http://schemas.microsoft.com/office/drawing/2014/main" id="{D0EBDB26-A2A2-2607-169A-99BFFF552544}"/>
            </a:ext>
          </a:extLst>
        </xdr:cNvPr>
        <xdr:cNvSpPr txBox="1"/>
      </xdr:nvSpPr>
      <xdr:spPr>
        <a:xfrm>
          <a:off x="371475" y="4924425"/>
          <a:ext cx="7038975" cy="742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aseline="0"/>
            <a:t>We can only realistically predict close rates in a 6 month window. This is why we split out our pipeline into what we can see in the next 6 months on this side of the sheet. There is a separate list on the right that typically has a lower close rate to build in some risk associated with longer term pipeline.</a:t>
          </a:r>
          <a:r>
            <a:rPr lang="en-GB" sz="1200"/>
            <a:t> </a:t>
          </a:r>
        </a:p>
      </xdr:txBody>
    </xdr:sp>
    <xdr:clientData/>
  </xdr:twoCellAnchor>
  <xdr:twoCellAnchor>
    <xdr:from>
      <xdr:col>10</xdr:col>
      <xdr:colOff>9525</xdr:colOff>
      <xdr:row>25</xdr:row>
      <xdr:rowOff>9525</xdr:rowOff>
    </xdr:from>
    <xdr:to>
      <xdr:col>13</xdr:col>
      <xdr:colOff>2476500</xdr:colOff>
      <xdr:row>28</xdr:row>
      <xdr:rowOff>0</xdr:rowOff>
    </xdr:to>
    <xdr:sp macro="" textlink="">
      <xdr:nvSpPr>
        <xdr:cNvPr id="3" name="TextBox 2">
          <a:extLst>
            <a:ext uri="{FF2B5EF4-FFF2-40B4-BE49-F238E27FC236}">
              <a16:creationId xmlns:a16="http://schemas.microsoft.com/office/drawing/2014/main" id="{FA71B729-2CE6-4814-9E72-6B00B05D2652}"/>
            </a:ext>
          </a:extLst>
        </xdr:cNvPr>
        <xdr:cNvSpPr txBox="1"/>
      </xdr:nvSpPr>
      <xdr:spPr>
        <a:xfrm>
          <a:off x="11839575" y="4924425"/>
          <a:ext cx="6619875" cy="561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aseline="0"/>
            <a:t>The above will be your longer term plans to create pipeline. As longer term pipeline has more risk associated we have used industry average close rates to apply to the deals and gap strategies above.</a:t>
          </a:r>
          <a:endParaRPr lang="en-GB" sz="1200"/>
        </a:p>
      </xdr:txBody>
    </xdr:sp>
    <xdr:clientData/>
  </xdr:twoCellAnchor>
  <xdr:twoCellAnchor editAs="oneCell">
    <xdr:from>
      <xdr:col>6</xdr:col>
      <xdr:colOff>466725</xdr:colOff>
      <xdr:row>12</xdr:row>
      <xdr:rowOff>9525</xdr:rowOff>
    </xdr:from>
    <xdr:to>
      <xdr:col>8</xdr:col>
      <xdr:colOff>638175</xdr:colOff>
      <xdr:row>20</xdr:row>
      <xdr:rowOff>3843</xdr:rowOff>
    </xdr:to>
    <xdr:pic>
      <xdr:nvPicPr>
        <xdr:cNvPr id="4" name="Picture 3">
          <a:extLst>
            <a:ext uri="{FF2B5EF4-FFF2-40B4-BE49-F238E27FC236}">
              <a16:creationId xmlns:a16="http://schemas.microsoft.com/office/drawing/2014/main" id="{5D3116C8-8D29-0D78-F927-2FF377512034}"/>
            </a:ext>
          </a:extLst>
        </xdr:cNvPr>
        <xdr:cNvPicPr>
          <a:picLocks noChangeAspect="1"/>
        </xdr:cNvPicPr>
      </xdr:nvPicPr>
      <xdr:blipFill>
        <a:blip xmlns:r="http://schemas.openxmlformats.org/officeDocument/2006/relationships" r:embed="rId1"/>
        <a:stretch>
          <a:fillRect/>
        </a:stretch>
      </xdr:blipFill>
      <xdr:spPr>
        <a:xfrm>
          <a:off x="9039225" y="2447925"/>
          <a:ext cx="2200275" cy="1518318"/>
        </a:xfrm>
        <a:prstGeom prst="rect">
          <a:avLst/>
        </a:prstGeom>
      </xdr:spPr>
    </xdr:pic>
    <xdr:clientData/>
  </xdr:twoCellAnchor>
  <xdr:twoCellAnchor editAs="oneCell">
    <xdr:from>
      <xdr:col>1</xdr:col>
      <xdr:colOff>0</xdr:colOff>
      <xdr:row>33</xdr:row>
      <xdr:rowOff>0</xdr:rowOff>
    </xdr:from>
    <xdr:to>
      <xdr:col>2</xdr:col>
      <xdr:colOff>921727</xdr:colOff>
      <xdr:row>35</xdr:row>
      <xdr:rowOff>108616</xdr:rowOff>
    </xdr:to>
    <xdr:pic>
      <xdr:nvPicPr>
        <xdr:cNvPr id="5" name="Picture 4">
          <a:extLst>
            <a:ext uri="{FF2B5EF4-FFF2-40B4-BE49-F238E27FC236}">
              <a16:creationId xmlns:a16="http://schemas.microsoft.com/office/drawing/2014/main" id="{75133DFF-4424-402B-BB0F-AF1978D65B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1950" y="6448425"/>
          <a:ext cx="2712427" cy="489616"/>
        </a:xfrm>
        <a:prstGeom prst="rect">
          <a:avLst/>
        </a:prstGeom>
      </xdr:spPr>
    </xdr:pic>
    <xdr:clientData/>
  </xdr:twoCellAnchor>
  <xdr:twoCellAnchor>
    <xdr:from>
      <xdr:col>6</xdr:col>
      <xdr:colOff>295274</xdr:colOff>
      <xdr:row>8</xdr:row>
      <xdr:rowOff>133350</xdr:rowOff>
    </xdr:from>
    <xdr:to>
      <xdr:col>8</xdr:col>
      <xdr:colOff>828674</xdr:colOff>
      <xdr:row>11</xdr:row>
      <xdr:rowOff>9525</xdr:rowOff>
    </xdr:to>
    <xdr:sp macro="" textlink="">
      <xdr:nvSpPr>
        <xdr:cNvPr id="6" name="TextBox 5">
          <a:extLst>
            <a:ext uri="{FF2B5EF4-FFF2-40B4-BE49-F238E27FC236}">
              <a16:creationId xmlns:a16="http://schemas.microsoft.com/office/drawing/2014/main" id="{3302D282-BB54-3129-EFDD-26BE97A057AE}"/>
            </a:ext>
          </a:extLst>
        </xdr:cNvPr>
        <xdr:cNvSpPr txBox="1"/>
      </xdr:nvSpPr>
      <xdr:spPr>
        <a:xfrm>
          <a:off x="8867774" y="1809750"/>
          <a:ext cx="2162175" cy="4476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kern="1200">
              <a:latin typeface="Aptos" panose="020B0004020202020204" pitchFamily="34" charset="0"/>
            </a:rPr>
            <a:t>Above uses conversion values from front</a:t>
          </a:r>
          <a:r>
            <a:rPr lang="en-GB" sz="1100" kern="1200" baseline="0">
              <a:latin typeface="Aptos" panose="020B0004020202020204" pitchFamily="34" charset="0"/>
            </a:rPr>
            <a:t> summary sheet</a:t>
          </a:r>
          <a:endParaRPr lang="en-GB" sz="1100" kern="1200">
            <a:latin typeface="Aptos" panose="020B0004020202020204" pitchFamily="34" charset="0"/>
          </a:endParaRPr>
        </a:p>
      </xdr:txBody>
    </xdr:sp>
    <xdr:clientData/>
  </xdr:twoCellAnchor>
  <xdr:twoCellAnchor>
    <xdr:from>
      <xdr:col>15</xdr:col>
      <xdr:colOff>419100</xdr:colOff>
      <xdr:row>8</xdr:row>
      <xdr:rowOff>104774</xdr:rowOff>
    </xdr:from>
    <xdr:to>
      <xdr:col>18</xdr:col>
      <xdr:colOff>276225</xdr:colOff>
      <xdr:row>10</xdr:row>
      <xdr:rowOff>190499</xdr:rowOff>
    </xdr:to>
    <xdr:sp macro="" textlink="">
      <xdr:nvSpPr>
        <xdr:cNvPr id="7" name="TextBox 6">
          <a:extLst>
            <a:ext uri="{FF2B5EF4-FFF2-40B4-BE49-F238E27FC236}">
              <a16:creationId xmlns:a16="http://schemas.microsoft.com/office/drawing/2014/main" id="{4850A311-6B42-45D5-90A8-73715BA71E04}"/>
            </a:ext>
          </a:extLst>
        </xdr:cNvPr>
        <xdr:cNvSpPr txBox="1"/>
      </xdr:nvSpPr>
      <xdr:spPr>
        <a:xfrm>
          <a:off x="19497675" y="1781174"/>
          <a:ext cx="3067050" cy="4667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kern="1200">
              <a:latin typeface="Aptos" panose="020B0004020202020204" pitchFamily="34" charset="0"/>
            </a:rPr>
            <a:t>Standard</a:t>
          </a:r>
          <a:r>
            <a:rPr lang="en-GB" sz="1100" kern="1200" baseline="0">
              <a:latin typeface="Aptos" panose="020B0004020202020204" pitchFamily="34" charset="0"/>
            </a:rPr>
            <a:t> industry conversion rates used for H2 or deals </a:t>
          </a:r>
          <a:r>
            <a:rPr lang="en-GB" sz="1100" b="1" kern="1200" baseline="0">
              <a:latin typeface="Aptos" panose="020B0004020202020204" pitchFamily="34" charset="0"/>
            </a:rPr>
            <a:t>6 months + </a:t>
          </a:r>
          <a:r>
            <a:rPr lang="en-GB" sz="1100" kern="1200" baseline="0">
              <a:latin typeface="Aptos" panose="020B0004020202020204" pitchFamily="34" charset="0"/>
            </a:rPr>
            <a:t>out from closing</a:t>
          </a:r>
          <a:endParaRPr lang="en-GB" sz="1100" kern="1200">
            <a:latin typeface="Aptos" panose="020B00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3</xdr:col>
      <xdr:colOff>391990</xdr:colOff>
      <xdr:row>33</xdr:row>
      <xdr:rowOff>104953</xdr:rowOff>
    </xdr:to>
    <xdr:pic>
      <xdr:nvPicPr>
        <xdr:cNvPr id="2" name="Picture 1">
          <a:extLst>
            <a:ext uri="{FF2B5EF4-FFF2-40B4-BE49-F238E27FC236}">
              <a16:creationId xmlns:a16="http://schemas.microsoft.com/office/drawing/2014/main" id="{4CBFA99A-0BC2-4AEC-8545-8261DB3330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5905500"/>
          <a:ext cx="2725615" cy="485953"/>
        </a:xfrm>
        <a:prstGeom prst="rect">
          <a:avLst/>
        </a:prstGeom>
      </xdr:spPr>
    </xdr:pic>
    <xdr:clientData/>
  </xdr:twoCellAnchor>
  <xdr:twoCellAnchor>
    <xdr:from>
      <xdr:col>3</xdr:col>
      <xdr:colOff>104775</xdr:colOff>
      <xdr:row>2</xdr:row>
      <xdr:rowOff>95250</xdr:rowOff>
    </xdr:from>
    <xdr:to>
      <xdr:col>4</xdr:col>
      <xdr:colOff>447675</xdr:colOff>
      <xdr:row>2</xdr:row>
      <xdr:rowOff>95250</xdr:rowOff>
    </xdr:to>
    <xdr:cxnSp macro="">
      <xdr:nvCxnSpPr>
        <xdr:cNvPr id="4" name="Straight Arrow Connector 3">
          <a:extLst>
            <a:ext uri="{FF2B5EF4-FFF2-40B4-BE49-F238E27FC236}">
              <a16:creationId xmlns:a16="http://schemas.microsoft.com/office/drawing/2014/main" id="{67027280-1F82-9A10-9090-0CD7B9CECB18}"/>
            </a:ext>
          </a:extLst>
        </xdr:cNvPr>
        <xdr:cNvCxnSpPr/>
      </xdr:nvCxnSpPr>
      <xdr:spPr>
        <a:xfrm flipH="1">
          <a:off x="3048000" y="476250"/>
          <a:ext cx="1143000" cy="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409575</xdr:colOff>
      <xdr:row>1</xdr:row>
      <xdr:rowOff>76199</xdr:rowOff>
    </xdr:from>
    <xdr:to>
      <xdr:col>11</xdr:col>
      <xdr:colOff>590550</xdr:colOff>
      <xdr:row>6</xdr:row>
      <xdr:rowOff>28575</xdr:rowOff>
    </xdr:to>
    <xdr:sp macro="" textlink="">
      <xdr:nvSpPr>
        <xdr:cNvPr id="5" name="TextBox 4">
          <a:extLst>
            <a:ext uri="{FF2B5EF4-FFF2-40B4-BE49-F238E27FC236}">
              <a16:creationId xmlns:a16="http://schemas.microsoft.com/office/drawing/2014/main" id="{DAFFA5AE-58AE-0746-EA78-0F9679FE55F7}"/>
            </a:ext>
          </a:extLst>
        </xdr:cNvPr>
        <xdr:cNvSpPr txBox="1"/>
      </xdr:nvSpPr>
      <xdr:spPr>
        <a:xfrm>
          <a:off x="4152900" y="266699"/>
          <a:ext cx="4619625" cy="9048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kern="1200">
              <a:latin typeface="Aptos" panose="020B0004020202020204" pitchFamily="34" charset="0"/>
            </a:rPr>
            <a:t>2.7 Pipeline is</a:t>
          </a:r>
          <a:r>
            <a:rPr lang="en-GB" sz="1600" kern="1200" baseline="0">
              <a:latin typeface="Aptos" panose="020B0004020202020204" pitchFamily="34" charset="0"/>
            </a:rPr>
            <a:t> a good cover for an optimised sales process. If you wish to change the coverage click in </a:t>
          </a:r>
          <a:r>
            <a:rPr lang="en-GB" sz="1600" b="1" kern="1200" baseline="0">
              <a:latin typeface="Aptos" panose="020B0004020202020204" pitchFamily="34" charset="0"/>
            </a:rPr>
            <a:t>cell C3 </a:t>
          </a:r>
          <a:r>
            <a:rPr lang="en-GB" sz="1600" kern="1200" baseline="0">
              <a:latin typeface="Aptos" panose="020B0004020202020204" pitchFamily="34" charset="0"/>
            </a:rPr>
            <a:t>and amend.</a:t>
          </a:r>
          <a:endParaRPr lang="en-GB" sz="1600" kern="1200">
            <a:latin typeface="Aptos" panose="020B0004020202020204" pitchFamily="34" charset="0"/>
          </a:endParaRPr>
        </a:p>
      </xdr:txBody>
    </xdr:sp>
    <xdr:clientData/>
  </xdr:twoCellAnchor>
  <xdr:twoCellAnchor>
    <xdr:from>
      <xdr:col>4</xdr:col>
      <xdr:colOff>400050</xdr:colOff>
      <xdr:row>6</xdr:row>
      <xdr:rowOff>85725</xdr:rowOff>
    </xdr:from>
    <xdr:to>
      <xdr:col>10</xdr:col>
      <xdr:colOff>47625</xdr:colOff>
      <xdr:row>8</xdr:row>
      <xdr:rowOff>38100</xdr:rowOff>
    </xdr:to>
    <xdr:sp macro="" textlink="">
      <xdr:nvSpPr>
        <xdr:cNvPr id="13" name="TextBox 12">
          <a:extLst>
            <a:ext uri="{FF2B5EF4-FFF2-40B4-BE49-F238E27FC236}">
              <a16:creationId xmlns:a16="http://schemas.microsoft.com/office/drawing/2014/main" id="{DDA93105-7925-4AF9-8CD5-5E04A073B4B4}"/>
            </a:ext>
          </a:extLst>
        </xdr:cNvPr>
        <xdr:cNvSpPr txBox="1"/>
      </xdr:nvSpPr>
      <xdr:spPr>
        <a:xfrm>
          <a:off x="4143375" y="1228725"/>
          <a:ext cx="3476625" cy="333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kern="1200">
              <a:latin typeface="Aptos" panose="020B0004020202020204" pitchFamily="34" charset="0"/>
            </a:rPr>
            <a:t>Populated</a:t>
          </a:r>
          <a:r>
            <a:rPr lang="en-GB" sz="1600" kern="1200" baseline="0">
              <a:latin typeface="Aptos" panose="020B0004020202020204" pitchFamily="34" charset="0"/>
            </a:rPr>
            <a:t> from front Summary sheet.</a:t>
          </a:r>
          <a:endParaRPr lang="en-GB" sz="1600" kern="1200">
            <a:latin typeface="Aptos" panose="020B0004020202020204" pitchFamily="34" charset="0"/>
          </a:endParaRPr>
        </a:p>
      </xdr:txBody>
    </xdr:sp>
    <xdr:clientData/>
  </xdr:twoCellAnchor>
  <xdr:twoCellAnchor>
    <xdr:from>
      <xdr:col>2</xdr:col>
      <xdr:colOff>781050</xdr:colOff>
      <xdr:row>6</xdr:row>
      <xdr:rowOff>28575</xdr:rowOff>
    </xdr:from>
    <xdr:to>
      <xdr:col>4</xdr:col>
      <xdr:colOff>400050</xdr:colOff>
      <xdr:row>7</xdr:row>
      <xdr:rowOff>61913</xdr:rowOff>
    </xdr:to>
    <xdr:cxnSp macro="">
      <xdr:nvCxnSpPr>
        <xdr:cNvPr id="14" name="Straight Arrow Connector 13">
          <a:extLst>
            <a:ext uri="{FF2B5EF4-FFF2-40B4-BE49-F238E27FC236}">
              <a16:creationId xmlns:a16="http://schemas.microsoft.com/office/drawing/2014/main" id="{714F8351-C637-4047-B8BD-35338111921A}"/>
            </a:ext>
          </a:extLst>
        </xdr:cNvPr>
        <xdr:cNvCxnSpPr>
          <a:stCxn id="13" idx="1"/>
        </xdr:cNvCxnSpPr>
      </xdr:nvCxnSpPr>
      <xdr:spPr>
        <a:xfrm flipH="1" flipV="1">
          <a:off x="2819400" y="1171575"/>
          <a:ext cx="1323975" cy="223838"/>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4</xdr:col>
      <xdr:colOff>390526</xdr:colOff>
      <xdr:row>8</xdr:row>
      <xdr:rowOff>85725</xdr:rowOff>
    </xdr:from>
    <xdr:to>
      <xdr:col>7</xdr:col>
      <xdr:colOff>66676</xdr:colOff>
      <xdr:row>11</xdr:row>
      <xdr:rowOff>56589</xdr:rowOff>
    </xdr:to>
    <xdr:pic>
      <xdr:nvPicPr>
        <xdr:cNvPr id="17" name="Picture 16">
          <a:extLst>
            <a:ext uri="{FF2B5EF4-FFF2-40B4-BE49-F238E27FC236}">
              <a16:creationId xmlns:a16="http://schemas.microsoft.com/office/drawing/2014/main" id="{B55A37E6-2D34-0BA3-5060-8F90B290BD5C}"/>
            </a:ext>
          </a:extLst>
        </xdr:cNvPr>
        <xdr:cNvPicPr>
          <a:picLocks noChangeAspect="1"/>
        </xdr:cNvPicPr>
      </xdr:nvPicPr>
      <xdr:blipFill>
        <a:blip xmlns:r="http://schemas.openxmlformats.org/officeDocument/2006/relationships" r:embed="rId2"/>
        <a:stretch>
          <a:fillRect/>
        </a:stretch>
      </xdr:blipFill>
      <xdr:spPr>
        <a:xfrm>
          <a:off x="4133851" y="1609725"/>
          <a:ext cx="1676400" cy="54236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3"/>
  <sheetViews>
    <sheetView tabSelected="1" zoomScale="110" zoomScaleNormal="110" workbookViewId="0">
      <selection activeCell="P42" sqref="P42"/>
    </sheetView>
  </sheetViews>
  <sheetFormatPr defaultRowHeight="15" x14ac:dyDescent="0.25"/>
  <cols>
    <col min="1" max="4" width="9.7109375" customWidth="1"/>
    <col min="5" max="5" width="10.5703125" customWidth="1"/>
    <col min="6" max="10" width="9.7109375" customWidth="1"/>
    <col min="11" max="11" width="10.42578125" customWidth="1"/>
    <col min="12" max="21" width="9.7109375" customWidth="1"/>
  </cols>
  <sheetData>
    <row r="1" spans="1:40" ht="26.25" x14ac:dyDescent="0.4">
      <c r="A1" s="4"/>
      <c r="B1" s="17"/>
      <c r="C1" s="18"/>
      <c r="D1" s="18"/>
      <c r="E1" s="19"/>
      <c r="F1" s="19"/>
      <c r="G1" s="8"/>
      <c r="H1" s="8"/>
      <c r="I1" s="4"/>
      <c r="J1" s="4"/>
      <c r="K1" s="4"/>
      <c r="L1" s="4"/>
      <c r="M1" s="4"/>
      <c r="N1" s="4"/>
      <c r="O1" s="4"/>
      <c r="P1" s="4"/>
      <c r="Q1" s="4"/>
      <c r="R1" s="4"/>
      <c r="S1" s="4"/>
      <c r="T1" s="4"/>
      <c r="U1" s="8"/>
      <c r="V1" s="8"/>
      <c r="W1" s="8"/>
      <c r="X1" s="8"/>
      <c r="Y1" s="8"/>
      <c r="Z1" s="8"/>
      <c r="AA1" s="8"/>
      <c r="AB1" s="8"/>
      <c r="AC1" s="8"/>
      <c r="AD1" s="8"/>
      <c r="AE1" s="8"/>
      <c r="AF1" s="8"/>
      <c r="AG1" s="8"/>
      <c r="AH1" s="8"/>
      <c r="AI1" s="8"/>
      <c r="AJ1" s="8"/>
      <c r="AK1" s="8"/>
      <c r="AL1" s="8"/>
      <c r="AM1" s="8"/>
      <c r="AN1" s="8"/>
    </row>
    <row r="2" spans="1:40" x14ac:dyDescent="0.25">
      <c r="A2" s="4"/>
      <c r="B2" s="4"/>
      <c r="C2" s="4"/>
      <c r="D2" s="4"/>
      <c r="E2" s="4"/>
      <c r="F2" s="4"/>
      <c r="G2" s="4"/>
      <c r="H2" s="4"/>
      <c r="I2" s="4"/>
      <c r="J2" s="4"/>
      <c r="K2" s="4"/>
      <c r="L2" s="4"/>
      <c r="M2" s="4"/>
      <c r="N2" s="4"/>
      <c r="O2" s="4"/>
      <c r="P2" s="4"/>
      <c r="Q2" s="4"/>
      <c r="R2" s="4"/>
      <c r="S2" s="4"/>
      <c r="T2" s="4"/>
      <c r="U2" s="8"/>
      <c r="V2" s="8"/>
      <c r="W2" s="8"/>
      <c r="X2" s="8"/>
      <c r="Y2" s="8"/>
      <c r="Z2" s="8"/>
      <c r="AA2" s="8"/>
      <c r="AB2" s="8"/>
      <c r="AC2" s="8"/>
      <c r="AD2" s="8"/>
      <c r="AE2" s="8"/>
      <c r="AF2" s="8"/>
      <c r="AG2" s="8"/>
      <c r="AH2" s="8"/>
      <c r="AI2" s="8"/>
      <c r="AJ2" s="8"/>
      <c r="AK2" s="8"/>
      <c r="AL2" s="8"/>
      <c r="AM2" s="8"/>
      <c r="AN2" s="8"/>
    </row>
    <row r="3" spans="1:40" x14ac:dyDescent="0.25">
      <c r="A3" s="4"/>
      <c r="B3" s="4"/>
      <c r="C3" s="4"/>
      <c r="D3" s="4"/>
      <c r="E3" s="4"/>
      <c r="F3" s="4"/>
      <c r="G3" s="4"/>
      <c r="H3" s="4"/>
      <c r="I3" s="4"/>
      <c r="J3" s="4"/>
      <c r="K3" s="4"/>
      <c r="L3" s="4"/>
      <c r="M3" s="4"/>
      <c r="N3" s="4"/>
      <c r="O3" s="4"/>
      <c r="P3" s="4"/>
      <c r="Q3" s="4"/>
      <c r="R3" s="4"/>
      <c r="S3" s="4"/>
      <c r="T3" s="4"/>
      <c r="U3" s="8"/>
      <c r="V3" s="8"/>
      <c r="W3" s="8"/>
      <c r="X3" s="8"/>
      <c r="Y3" s="8"/>
      <c r="Z3" s="8"/>
      <c r="AA3" s="8"/>
      <c r="AB3" s="8"/>
      <c r="AC3" s="8"/>
      <c r="AD3" s="8"/>
      <c r="AE3" s="8"/>
      <c r="AF3" s="8"/>
      <c r="AG3" s="8"/>
      <c r="AH3" s="8"/>
      <c r="AI3" s="8"/>
      <c r="AJ3" s="8"/>
      <c r="AK3" s="8"/>
      <c r="AL3" s="8"/>
      <c r="AM3" s="8"/>
      <c r="AN3" s="8"/>
    </row>
    <row r="4" spans="1:40" x14ac:dyDescent="0.25">
      <c r="A4" s="4"/>
      <c r="B4" s="4"/>
      <c r="C4" s="4"/>
      <c r="D4" s="4"/>
      <c r="E4" s="4"/>
      <c r="F4" s="4"/>
      <c r="G4" s="4"/>
      <c r="H4" s="4"/>
      <c r="I4" s="4"/>
      <c r="J4" s="4"/>
      <c r="K4" s="4"/>
      <c r="L4" s="4"/>
      <c r="M4" s="4"/>
      <c r="N4" s="4"/>
      <c r="O4" s="4"/>
      <c r="P4" s="4"/>
      <c r="Q4" s="4"/>
      <c r="R4" s="4"/>
      <c r="S4" s="4"/>
      <c r="T4" s="4"/>
      <c r="U4" s="8"/>
      <c r="V4" s="8"/>
      <c r="W4" s="8"/>
      <c r="X4" s="8"/>
      <c r="Y4" s="8"/>
      <c r="Z4" s="8"/>
      <c r="AA4" s="8"/>
      <c r="AB4" s="8"/>
      <c r="AC4" s="8"/>
      <c r="AD4" s="8"/>
      <c r="AE4" s="8"/>
      <c r="AF4" s="8"/>
      <c r="AG4" s="8"/>
      <c r="AH4" s="8"/>
      <c r="AI4" s="8"/>
      <c r="AJ4" s="8"/>
      <c r="AK4" s="8"/>
      <c r="AL4" s="8"/>
      <c r="AM4" s="8"/>
      <c r="AN4" s="8"/>
    </row>
    <row r="5" spans="1:40" x14ac:dyDescent="0.25">
      <c r="A5" s="4"/>
      <c r="B5" s="4"/>
      <c r="C5" s="4"/>
      <c r="D5" s="4"/>
      <c r="E5" s="4"/>
      <c r="F5" s="4"/>
      <c r="G5" s="4"/>
      <c r="H5" s="4"/>
      <c r="I5" s="4"/>
      <c r="J5" s="4"/>
      <c r="K5" s="4"/>
      <c r="L5" s="4"/>
      <c r="M5" s="4"/>
      <c r="N5" s="4"/>
      <c r="O5" s="4"/>
      <c r="P5" s="4"/>
      <c r="Q5" s="4"/>
      <c r="R5" s="4"/>
      <c r="S5" s="4"/>
      <c r="T5" s="4"/>
      <c r="U5" s="8"/>
      <c r="V5" s="8"/>
      <c r="W5" s="8"/>
      <c r="X5" s="8"/>
      <c r="Y5" s="8"/>
      <c r="Z5" s="8"/>
      <c r="AA5" s="8"/>
      <c r="AB5" s="8"/>
      <c r="AC5" s="8"/>
      <c r="AD5" s="8"/>
      <c r="AE5" s="8"/>
      <c r="AF5" s="8"/>
      <c r="AG5" s="8"/>
      <c r="AH5" s="8"/>
      <c r="AI5" s="8"/>
      <c r="AJ5" s="8"/>
      <c r="AK5" s="8"/>
      <c r="AL5" s="8"/>
      <c r="AM5" s="8"/>
      <c r="AN5" s="8"/>
    </row>
    <row r="6" spans="1:40" x14ac:dyDescent="0.25">
      <c r="A6" s="4"/>
      <c r="B6" s="4"/>
      <c r="C6" s="4"/>
      <c r="D6" s="4"/>
      <c r="E6" s="4"/>
      <c r="F6" s="4"/>
      <c r="G6" s="4"/>
      <c r="H6" s="4"/>
      <c r="I6" s="4"/>
      <c r="J6" s="4"/>
      <c r="K6" s="4"/>
      <c r="L6" s="4"/>
      <c r="M6" s="4"/>
      <c r="N6" s="4"/>
      <c r="O6" s="4"/>
      <c r="P6" s="4"/>
      <c r="Q6" s="4"/>
      <c r="R6" s="4"/>
      <c r="S6" s="4"/>
      <c r="T6" s="4"/>
      <c r="U6" s="8"/>
      <c r="V6" s="8"/>
      <c r="W6" s="8"/>
      <c r="X6" s="8"/>
      <c r="Y6" s="8"/>
      <c r="Z6" s="8"/>
      <c r="AA6" s="8"/>
      <c r="AB6" s="8"/>
      <c r="AC6" s="8"/>
      <c r="AD6" s="8"/>
      <c r="AE6" s="8"/>
      <c r="AF6" s="8"/>
      <c r="AG6" s="8"/>
      <c r="AH6" s="8"/>
      <c r="AI6" s="8"/>
      <c r="AJ6" s="8"/>
      <c r="AK6" s="8"/>
      <c r="AL6" s="8"/>
      <c r="AM6" s="8"/>
      <c r="AN6" s="8"/>
    </row>
    <row r="7" spans="1:40" ht="15.75" thickBot="1" x14ac:dyDescent="0.3">
      <c r="A7" s="4"/>
      <c r="B7" s="4"/>
      <c r="C7" s="4"/>
      <c r="D7" s="4"/>
      <c r="E7" s="4"/>
      <c r="F7" s="4"/>
      <c r="G7" s="4"/>
      <c r="H7" s="4"/>
      <c r="I7" s="4"/>
      <c r="J7" s="4"/>
      <c r="K7" s="4"/>
      <c r="L7" s="4"/>
      <c r="M7" s="4"/>
      <c r="N7" s="4"/>
      <c r="O7" s="4"/>
      <c r="P7" s="4"/>
      <c r="Q7" s="4"/>
      <c r="R7" s="4"/>
      <c r="S7" s="4"/>
      <c r="T7" s="4"/>
      <c r="U7" s="8"/>
      <c r="V7" s="8"/>
      <c r="W7" s="8"/>
      <c r="X7" s="8"/>
      <c r="Y7" s="8"/>
      <c r="Z7" s="8"/>
      <c r="AA7" s="8"/>
      <c r="AB7" s="8"/>
      <c r="AC7" s="8"/>
      <c r="AD7" s="8"/>
      <c r="AE7" s="8"/>
      <c r="AF7" s="8"/>
      <c r="AG7" s="8"/>
      <c r="AH7" s="8"/>
      <c r="AI7" s="8"/>
      <c r="AJ7" s="8"/>
      <c r="AK7" s="8"/>
      <c r="AL7" s="8"/>
      <c r="AM7" s="8"/>
      <c r="AN7" s="8"/>
    </row>
    <row r="8" spans="1:40" x14ac:dyDescent="0.25">
      <c r="A8" s="4"/>
      <c r="B8" s="25"/>
      <c r="C8" s="26"/>
      <c r="D8" s="26"/>
      <c r="E8" s="26"/>
      <c r="F8" s="26"/>
      <c r="G8" s="27"/>
      <c r="H8" s="58"/>
      <c r="I8" s="58"/>
      <c r="J8" s="58"/>
      <c r="K8" s="58"/>
      <c r="L8" s="58"/>
      <c r="M8" s="59"/>
      <c r="N8" s="4"/>
      <c r="O8" s="4"/>
      <c r="P8" s="4"/>
      <c r="Q8" s="4"/>
      <c r="R8" s="4"/>
      <c r="S8" s="4"/>
      <c r="T8" s="4"/>
      <c r="U8" s="8"/>
      <c r="V8" s="8"/>
      <c r="W8" s="8"/>
      <c r="X8" s="8"/>
      <c r="Y8" s="8"/>
      <c r="Z8" s="8"/>
      <c r="AA8" s="8"/>
      <c r="AB8" s="8"/>
      <c r="AC8" s="8"/>
      <c r="AD8" s="8"/>
      <c r="AE8" s="8"/>
      <c r="AF8" s="8"/>
      <c r="AG8" s="8"/>
      <c r="AH8" s="8"/>
      <c r="AI8" s="8"/>
      <c r="AJ8" s="8"/>
      <c r="AK8" s="8"/>
      <c r="AL8" s="8"/>
      <c r="AM8" s="8"/>
      <c r="AN8" s="8"/>
    </row>
    <row r="9" spans="1:40" x14ac:dyDescent="0.25">
      <c r="A9" s="4"/>
      <c r="B9" s="28"/>
      <c r="C9" s="29"/>
      <c r="D9" s="29"/>
      <c r="E9" s="29"/>
      <c r="F9" s="29"/>
      <c r="G9" s="30"/>
      <c r="H9" s="60"/>
      <c r="I9" s="60"/>
      <c r="J9" s="60"/>
      <c r="K9" s="60"/>
      <c r="L9" s="60"/>
      <c r="M9" s="61"/>
      <c r="N9" s="4"/>
      <c r="O9" s="4"/>
      <c r="P9" s="4"/>
      <c r="Q9" s="4"/>
      <c r="R9" s="4"/>
      <c r="S9" s="4"/>
      <c r="T9" s="4"/>
      <c r="U9" s="8"/>
      <c r="V9" s="8"/>
      <c r="W9" s="8"/>
      <c r="X9" s="8"/>
      <c r="Y9" s="8"/>
      <c r="Z9" s="8"/>
      <c r="AA9" s="8"/>
      <c r="AB9" s="8"/>
      <c r="AC9" s="8"/>
      <c r="AD9" s="8"/>
      <c r="AE9" s="8"/>
      <c r="AF9" s="8"/>
      <c r="AG9" s="8"/>
      <c r="AH9" s="8"/>
      <c r="AI9" s="8"/>
      <c r="AJ9" s="8"/>
      <c r="AK9" s="8"/>
      <c r="AL9" s="8"/>
      <c r="AM9" s="8"/>
      <c r="AN9" s="8"/>
    </row>
    <row r="10" spans="1:40" x14ac:dyDescent="0.25">
      <c r="A10" s="4"/>
      <c r="B10" s="28"/>
      <c r="C10" s="29"/>
      <c r="D10" s="29"/>
      <c r="E10" s="29"/>
      <c r="F10" s="29"/>
      <c r="G10" s="30"/>
      <c r="H10" s="60"/>
      <c r="I10" s="60"/>
      <c r="J10" s="60"/>
      <c r="K10" s="62"/>
      <c r="L10" s="62"/>
      <c r="M10" s="63"/>
      <c r="N10" s="4"/>
      <c r="O10" s="4"/>
      <c r="P10" s="4"/>
      <c r="Q10" s="4"/>
      <c r="R10" s="4"/>
      <c r="S10" s="4"/>
      <c r="T10" s="4"/>
      <c r="U10" s="8"/>
      <c r="V10" s="8"/>
      <c r="W10" s="8"/>
      <c r="X10" s="8"/>
      <c r="Y10" s="8"/>
      <c r="Z10" s="8"/>
      <c r="AA10" s="8"/>
      <c r="AB10" s="8"/>
      <c r="AC10" s="8"/>
      <c r="AD10" s="8"/>
      <c r="AE10" s="8"/>
      <c r="AF10" s="8"/>
      <c r="AG10" s="8"/>
      <c r="AH10" s="8"/>
      <c r="AI10" s="8"/>
      <c r="AJ10" s="8"/>
      <c r="AK10" s="8"/>
      <c r="AL10" s="8"/>
      <c r="AM10" s="8"/>
      <c r="AN10" s="8"/>
    </row>
    <row r="11" spans="1:40" x14ac:dyDescent="0.25">
      <c r="A11" s="4"/>
      <c r="B11" s="28"/>
      <c r="C11" s="31" t="s">
        <v>125</v>
      </c>
      <c r="D11" s="31"/>
      <c r="E11" s="29"/>
      <c r="F11" s="21">
        <v>0</v>
      </c>
      <c r="G11" s="32"/>
      <c r="H11" s="60"/>
      <c r="I11" s="64" t="s">
        <v>4</v>
      </c>
      <c r="J11" s="60"/>
      <c r="K11" s="20">
        <v>0</v>
      </c>
      <c r="L11" s="65"/>
      <c r="M11" s="66"/>
      <c r="N11" s="4"/>
      <c r="O11" s="4"/>
      <c r="P11" s="4"/>
      <c r="Q11" s="4"/>
      <c r="R11" s="4"/>
      <c r="S11" s="4"/>
      <c r="T11" s="4"/>
      <c r="U11" s="8"/>
      <c r="V11" s="8"/>
      <c r="W11" s="8"/>
      <c r="X11" s="8"/>
      <c r="Y11" s="8"/>
      <c r="Z11" s="8"/>
      <c r="AA11" s="8"/>
      <c r="AB11" s="8"/>
      <c r="AC11" s="8"/>
      <c r="AD11" s="8"/>
      <c r="AE11" s="8"/>
      <c r="AF11" s="8"/>
      <c r="AG11" s="8"/>
      <c r="AH11" s="8"/>
      <c r="AI11" s="8"/>
      <c r="AJ11" s="8"/>
      <c r="AK11" s="8"/>
      <c r="AL11" s="8"/>
      <c r="AM11" s="8"/>
      <c r="AN11" s="8"/>
    </row>
    <row r="12" spans="1:40" x14ac:dyDescent="0.25">
      <c r="A12" s="4"/>
      <c r="B12" s="28"/>
      <c r="C12" s="31" t="s">
        <v>126</v>
      </c>
      <c r="D12" s="31"/>
      <c r="E12" s="29"/>
      <c r="F12" s="21">
        <v>0</v>
      </c>
      <c r="G12" s="32"/>
      <c r="H12" s="60"/>
      <c r="I12" s="64" t="s">
        <v>3</v>
      </c>
      <c r="J12" s="60"/>
      <c r="K12" s="20">
        <v>0</v>
      </c>
      <c r="L12" s="65"/>
      <c r="M12" s="66"/>
      <c r="N12" s="4"/>
      <c r="O12" s="4"/>
      <c r="P12" s="4"/>
      <c r="Q12" s="4"/>
      <c r="R12" s="4"/>
      <c r="S12" s="4"/>
      <c r="T12" s="4"/>
      <c r="U12" s="8"/>
      <c r="V12" s="8"/>
      <c r="W12" s="8"/>
      <c r="X12" s="8"/>
      <c r="Y12" s="8"/>
      <c r="Z12" s="8"/>
      <c r="AA12" s="8"/>
      <c r="AB12" s="8"/>
      <c r="AC12" s="8"/>
      <c r="AD12" s="8"/>
      <c r="AE12" s="8"/>
      <c r="AF12" s="8"/>
      <c r="AG12" s="8"/>
      <c r="AH12" s="8"/>
      <c r="AI12" s="8"/>
      <c r="AJ12" s="8"/>
      <c r="AK12" s="8"/>
      <c r="AL12" s="8"/>
      <c r="AM12" s="8"/>
      <c r="AN12" s="8"/>
    </row>
    <row r="13" spans="1:40" x14ac:dyDescent="0.25">
      <c r="A13" s="4"/>
      <c r="B13" s="28"/>
      <c r="C13" s="31" t="s">
        <v>127</v>
      </c>
      <c r="D13" s="31"/>
      <c r="E13" s="29"/>
      <c r="F13" s="21">
        <v>0</v>
      </c>
      <c r="G13" s="32"/>
      <c r="H13" s="60"/>
      <c r="I13" s="67" t="s">
        <v>2</v>
      </c>
      <c r="J13" s="68"/>
      <c r="K13" s="162">
        <f>SUM(K11:K12)</f>
        <v>0</v>
      </c>
      <c r="L13" s="162"/>
      <c r="M13" s="163"/>
      <c r="N13" s="4"/>
      <c r="O13" s="4"/>
      <c r="P13" s="4"/>
      <c r="Q13" s="4"/>
      <c r="R13" s="4"/>
      <c r="S13" s="4"/>
      <c r="T13" s="4"/>
      <c r="U13" s="8"/>
      <c r="V13" s="8"/>
      <c r="W13" s="8"/>
      <c r="X13" s="8"/>
      <c r="Y13" s="8"/>
      <c r="Z13" s="8"/>
      <c r="AA13" s="8"/>
      <c r="AB13" s="8"/>
      <c r="AC13" s="8"/>
      <c r="AD13" s="8"/>
      <c r="AE13" s="8"/>
      <c r="AF13" s="8"/>
      <c r="AG13" s="8"/>
      <c r="AH13" s="8"/>
      <c r="AI13" s="8"/>
      <c r="AJ13" s="8"/>
      <c r="AK13" s="8"/>
      <c r="AL13" s="8"/>
      <c r="AM13" s="8"/>
      <c r="AN13" s="8"/>
    </row>
    <row r="14" spans="1:40" x14ac:dyDescent="0.25">
      <c r="A14" s="4"/>
      <c r="B14" s="28"/>
      <c r="C14" s="31" t="s">
        <v>1</v>
      </c>
      <c r="D14" s="31"/>
      <c r="E14" s="29"/>
      <c r="F14" s="21">
        <v>0</v>
      </c>
      <c r="G14" s="32"/>
      <c r="H14" s="60"/>
      <c r="I14" s="60"/>
      <c r="J14" s="60"/>
      <c r="K14" s="60"/>
      <c r="L14" s="60"/>
      <c r="M14" s="61"/>
      <c r="N14" s="4"/>
      <c r="O14" s="4"/>
      <c r="P14" s="4"/>
      <c r="Q14" s="4"/>
      <c r="R14" s="4"/>
      <c r="S14" s="4"/>
      <c r="T14" s="4"/>
      <c r="U14" s="8"/>
      <c r="V14" s="8"/>
      <c r="W14" s="8"/>
      <c r="X14" s="8"/>
      <c r="Y14" s="8"/>
      <c r="Z14" s="8"/>
      <c r="AA14" s="8"/>
      <c r="AB14" s="8"/>
      <c r="AC14" s="8"/>
      <c r="AD14" s="8"/>
      <c r="AE14" s="8"/>
      <c r="AF14" s="8"/>
      <c r="AG14" s="8"/>
      <c r="AH14" s="8"/>
      <c r="AI14" s="8"/>
      <c r="AJ14" s="8"/>
      <c r="AK14" s="8"/>
      <c r="AL14" s="8"/>
      <c r="AM14" s="8"/>
      <c r="AN14" s="8"/>
    </row>
    <row r="15" spans="1:40" x14ac:dyDescent="0.25">
      <c r="A15" s="4"/>
      <c r="B15" s="28"/>
      <c r="C15" s="33" t="s">
        <v>2</v>
      </c>
      <c r="D15" s="33"/>
      <c r="E15" s="29"/>
      <c r="F15" s="160">
        <f>SUM(F11:F14)</f>
        <v>0</v>
      </c>
      <c r="G15" s="161"/>
      <c r="H15" s="60"/>
      <c r="I15" s="60"/>
      <c r="J15" s="60"/>
      <c r="K15" s="60"/>
      <c r="L15" s="60"/>
      <c r="M15" s="61"/>
      <c r="N15" s="4"/>
      <c r="O15" s="4"/>
      <c r="P15" s="4"/>
      <c r="Q15" s="4"/>
      <c r="R15" s="4"/>
      <c r="S15" s="4"/>
      <c r="T15" s="4"/>
      <c r="U15" s="8"/>
      <c r="V15" s="8"/>
      <c r="W15" s="8"/>
      <c r="X15" s="8"/>
      <c r="Y15" s="8"/>
      <c r="Z15" s="8"/>
      <c r="AA15" s="8"/>
      <c r="AB15" s="8"/>
      <c r="AC15" s="8"/>
      <c r="AD15" s="8"/>
      <c r="AE15" s="8"/>
      <c r="AF15" s="8"/>
      <c r="AG15" s="8"/>
      <c r="AH15" s="8"/>
      <c r="AI15" s="8"/>
      <c r="AJ15" s="8"/>
      <c r="AK15" s="8"/>
      <c r="AL15" s="8"/>
      <c r="AM15" s="8"/>
      <c r="AN15" s="8"/>
    </row>
    <row r="16" spans="1:40" x14ac:dyDescent="0.25">
      <c r="A16" s="4"/>
      <c r="B16" s="28"/>
      <c r="C16" s="29"/>
      <c r="D16" s="29"/>
      <c r="E16" s="29"/>
      <c r="F16" s="29"/>
      <c r="G16" s="30"/>
      <c r="H16" s="60"/>
      <c r="I16" s="60"/>
      <c r="J16" s="60"/>
      <c r="K16" s="60"/>
      <c r="L16" s="60"/>
      <c r="M16" s="61"/>
      <c r="N16" s="4"/>
      <c r="O16" s="4"/>
      <c r="P16" s="4"/>
      <c r="Q16" s="4"/>
      <c r="R16" s="4"/>
      <c r="S16" s="4"/>
      <c r="T16" s="4"/>
      <c r="U16" s="8"/>
      <c r="V16" s="8"/>
      <c r="W16" s="8"/>
      <c r="X16" s="8"/>
      <c r="Y16" s="8"/>
      <c r="Z16" s="8"/>
      <c r="AA16" s="8"/>
      <c r="AB16" s="8"/>
      <c r="AC16" s="8"/>
      <c r="AD16" s="8"/>
      <c r="AE16" s="8"/>
      <c r="AF16" s="8"/>
      <c r="AG16" s="8"/>
      <c r="AH16" s="8"/>
      <c r="AI16" s="8"/>
      <c r="AJ16" s="8"/>
      <c r="AK16" s="8"/>
      <c r="AL16" s="8"/>
      <c r="AM16" s="8"/>
      <c r="AN16" s="8"/>
    </row>
    <row r="17" spans="1:40" ht="15.75" thickBot="1" x14ac:dyDescent="0.3">
      <c r="A17" s="4"/>
      <c r="B17" s="34"/>
      <c r="C17" s="35"/>
      <c r="D17" s="35"/>
      <c r="E17" s="35"/>
      <c r="F17" s="35"/>
      <c r="G17" s="36"/>
      <c r="H17" s="69"/>
      <c r="I17" s="69"/>
      <c r="J17" s="69"/>
      <c r="K17" s="69"/>
      <c r="L17" s="69"/>
      <c r="M17" s="70"/>
      <c r="N17" s="4"/>
      <c r="O17" s="4"/>
      <c r="P17" s="4"/>
      <c r="Q17" s="4"/>
      <c r="R17" s="4"/>
      <c r="S17" s="4"/>
      <c r="T17" s="4"/>
      <c r="U17" s="8"/>
      <c r="V17" s="8"/>
      <c r="W17" s="8"/>
      <c r="X17" s="8"/>
      <c r="Y17" s="8"/>
      <c r="Z17" s="8"/>
      <c r="AA17" s="8"/>
      <c r="AB17" s="8"/>
      <c r="AC17" s="8"/>
      <c r="AD17" s="8"/>
      <c r="AE17" s="8"/>
      <c r="AF17" s="8"/>
      <c r="AG17" s="8"/>
      <c r="AH17" s="8"/>
      <c r="AI17" s="8"/>
      <c r="AJ17" s="8"/>
      <c r="AK17" s="8"/>
      <c r="AL17" s="8"/>
      <c r="AM17" s="8"/>
      <c r="AN17" s="8"/>
    </row>
    <row r="18" spans="1:40" x14ac:dyDescent="0.25">
      <c r="A18" s="4"/>
      <c r="B18" s="1"/>
      <c r="C18" s="2"/>
      <c r="D18" s="2"/>
      <c r="E18" s="2"/>
      <c r="F18" s="2"/>
      <c r="G18" s="3"/>
      <c r="H18" s="48"/>
      <c r="I18" s="48"/>
      <c r="J18" s="48"/>
      <c r="K18" s="48"/>
      <c r="L18" s="48"/>
      <c r="M18" s="49"/>
      <c r="N18" s="4"/>
      <c r="O18" s="4"/>
      <c r="P18" s="4"/>
      <c r="Q18" s="4"/>
      <c r="R18" s="4"/>
      <c r="S18" s="4"/>
      <c r="T18" s="4"/>
      <c r="U18" s="8"/>
      <c r="V18" s="8"/>
      <c r="W18" s="8"/>
      <c r="X18" s="8"/>
      <c r="Y18" s="8"/>
      <c r="Z18" s="8"/>
      <c r="AA18" s="8"/>
      <c r="AB18" s="8"/>
      <c r="AC18" s="8"/>
      <c r="AD18" s="8"/>
      <c r="AE18" s="8"/>
      <c r="AF18" s="8"/>
      <c r="AG18" s="8"/>
      <c r="AH18" s="8"/>
      <c r="AI18" s="8"/>
      <c r="AJ18" s="8"/>
      <c r="AK18" s="8"/>
      <c r="AL18" s="8"/>
      <c r="AM18" s="8"/>
      <c r="AN18" s="8"/>
    </row>
    <row r="19" spans="1:40" x14ac:dyDescent="0.25">
      <c r="A19" s="4"/>
      <c r="B19" s="38"/>
      <c r="C19" s="39"/>
      <c r="D19" s="39"/>
      <c r="E19" s="39"/>
      <c r="F19" s="39"/>
      <c r="G19" s="40"/>
      <c r="H19" s="50"/>
      <c r="I19" s="50"/>
      <c r="J19" s="50"/>
      <c r="K19" s="50"/>
      <c r="L19" s="50"/>
      <c r="M19" s="51"/>
      <c r="N19" s="4"/>
      <c r="O19" s="6" t="s">
        <v>108</v>
      </c>
      <c r="P19" s="4"/>
      <c r="Q19" s="4"/>
      <c r="R19" s="158">
        <v>450000</v>
      </c>
      <c r="S19" s="159"/>
      <c r="T19" s="4"/>
      <c r="U19" s="8"/>
      <c r="V19" s="8"/>
      <c r="W19" s="8"/>
      <c r="X19" s="8"/>
      <c r="Y19" s="8"/>
      <c r="Z19" s="8"/>
      <c r="AA19" s="8"/>
      <c r="AB19" s="8"/>
      <c r="AC19" s="8"/>
      <c r="AD19" s="8"/>
      <c r="AE19" s="8"/>
      <c r="AF19" s="8"/>
      <c r="AG19" s="8"/>
      <c r="AH19" s="8"/>
      <c r="AI19" s="8"/>
      <c r="AJ19" s="8"/>
      <c r="AK19" s="8"/>
      <c r="AL19" s="8"/>
      <c r="AM19" s="8"/>
      <c r="AN19" s="8"/>
    </row>
    <row r="20" spans="1:40" x14ac:dyDescent="0.25">
      <c r="A20" s="4"/>
      <c r="B20" s="38"/>
      <c r="C20" s="39"/>
      <c r="D20" s="39"/>
      <c r="E20" s="39"/>
      <c r="F20" s="39"/>
      <c r="G20" s="40"/>
      <c r="H20" s="50"/>
      <c r="I20" s="50"/>
      <c r="J20" s="50"/>
      <c r="K20" s="50"/>
      <c r="L20" s="50"/>
      <c r="M20" s="51"/>
      <c r="N20" s="4"/>
      <c r="O20" s="5" t="s">
        <v>73</v>
      </c>
      <c r="P20" s="5"/>
      <c r="Q20" s="4"/>
      <c r="R20" s="173">
        <f>SUM(R19*2.7)</f>
        <v>1215000</v>
      </c>
      <c r="S20" s="174"/>
      <c r="T20" s="4"/>
      <c r="U20" s="8"/>
      <c r="V20" s="8"/>
      <c r="W20" s="8"/>
      <c r="X20" s="8"/>
      <c r="Y20" s="8"/>
      <c r="Z20" s="8"/>
      <c r="AA20" s="8"/>
      <c r="AB20" s="8"/>
      <c r="AC20" s="8"/>
      <c r="AD20" s="8"/>
      <c r="AE20" s="8"/>
      <c r="AF20" s="8"/>
      <c r="AG20" s="8"/>
      <c r="AH20" s="8"/>
      <c r="AI20" s="8"/>
      <c r="AJ20" s="8"/>
      <c r="AK20" s="8"/>
      <c r="AL20" s="8"/>
      <c r="AM20" s="8"/>
      <c r="AN20" s="8"/>
    </row>
    <row r="21" spans="1:40" x14ac:dyDescent="0.25">
      <c r="A21" s="4"/>
      <c r="B21" s="41" t="s">
        <v>7</v>
      </c>
      <c r="C21" s="171" t="s">
        <v>8</v>
      </c>
      <c r="D21" s="172"/>
      <c r="E21" s="42" t="s">
        <v>10</v>
      </c>
      <c r="F21" s="169" t="s">
        <v>2</v>
      </c>
      <c r="G21" s="170"/>
      <c r="H21" s="52"/>
      <c r="I21" s="52" t="s">
        <v>0</v>
      </c>
      <c r="J21" s="52"/>
      <c r="K21" s="53">
        <f>SUM(R19+0)</f>
        <v>450000</v>
      </c>
      <c r="L21" s="52"/>
      <c r="M21" s="51"/>
      <c r="N21" s="4"/>
      <c r="O21" s="9" t="s">
        <v>46</v>
      </c>
      <c r="P21" s="8"/>
      <c r="Q21" s="8"/>
      <c r="R21" s="175">
        <f>SUM('Detail Entry'!H8+'Detail Entry'!Q8)</f>
        <v>0</v>
      </c>
      <c r="S21" s="176"/>
      <c r="T21" s="4"/>
      <c r="U21" s="8"/>
      <c r="V21" s="8"/>
      <c r="W21" s="8"/>
      <c r="X21" s="8"/>
      <c r="Y21" s="8"/>
      <c r="Z21" s="8"/>
      <c r="AA21" s="8"/>
      <c r="AB21" s="8"/>
      <c r="AC21" s="8"/>
      <c r="AD21" s="8"/>
      <c r="AE21" s="8"/>
      <c r="AF21" s="8"/>
      <c r="AG21" s="8"/>
      <c r="AH21" s="8"/>
      <c r="AI21" s="8"/>
      <c r="AJ21" s="8"/>
      <c r="AK21" s="8"/>
      <c r="AL21" s="8"/>
      <c r="AM21" s="8"/>
      <c r="AN21" s="8"/>
    </row>
    <row r="22" spans="1:40" x14ac:dyDescent="0.25">
      <c r="A22" s="4"/>
      <c r="B22" s="43" t="s">
        <v>5</v>
      </c>
      <c r="C22" s="166">
        <f>'Detail Entry'!H4</f>
        <v>0</v>
      </c>
      <c r="D22" s="166"/>
      <c r="E22" s="156">
        <v>0</v>
      </c>
      <c r="F22" s="167">
        <f>SUM(E22*C22/100)</f>
        <v>0</v>
      </c>
      <c r="G22" s="168"/>
      <c r="H22" s="52"/>
      <c r="I22" s="52" t="s">
        <v>13</v>
      </c>
      <c r="J22" s="52"/>
      <c r="K22" s="53">
        <f>SUM(F15-K13)</f>
        <v>0</v>
      </c>
      <c r="L22" s="52"/>
      <c r="M22" s="51"/>
      <c r="N22" s="4"/>
      <c r="O22" s="4"/>
      <c r="P22" s="4"/>
      <c r="Q22" s="4"/>
      <c r="R22" s="4"/>
      <c r="S22" s="4"/>
      <c r="T22" s="4"/>
      <c r="U22" s="8"/>
      <c r="V22" s="8"/>
      <c r="W22" s="8"/>
      <c r="X22" s="8"/>
      <c r="Y22" s="8"/>
      <c r="Z22" s="8"/>
      <c r="AA22" s="8"/>
      <c r="AB22" s="8"/>
      <c r="AC22" s="8"/>
      <c r="AD22" s="8"/>
      <c r="AE22" s="8"/>
      <c r="AF22" s="8"/>
      <c r="AG22" s="8"/>
      <c r="AH22" s="8"/>
      <c r="AI22" s="8"/>
      <c r="AJ22" s="8"/>
      <c r="AK22" s="8"/>
      <c r="AL22" s="8"/>
      <c r="AM22" s="8"/>
      <c r="AN22" s="8"/>
    </row>
    <row r="23" spans="1:40" x14ac:dyDescent="0.25">
      <c r="A23" s="4"/>
      <c r="B23" s="43" t="s">
        <v>6</v>
      </c>
      <c r="C23" s="166">
        <f>'Detail Entry'!H5</f>
        <v>0</v>
      </c>
      <c r="D23" s="166"/>
      <c r="E23" s="156">
        <v>0</v>
      </c>
      <c r="F23" s="167">
        <f t="shared" ref="F23:F25" si="0">SUM(E23*C23/100)</f>
        <v>0</v>
      </c>
      <c r="G23" s="168"/>
      <c r="H23" s="52"/>
      <c r="I23" s="52" t="s">
        <v>93</v>
      </c>
      <c r="J23" s="52"/>
      <c r="K23" s="53">
        <f>SUM(F26+0)</f>
        <v>0</v>
      </c>
      <c r="L23" s="52"/>
      <c r="M23" s="51"/>
      <c r="N23" s="4"/>
      <c r="O23" s="181" t="s">
        <v>120</v>
      </c>
      <c r="P23" s="182"/>
      <c r="Q23" s="183">
        <f>K25</f>
        <v>-450000</v>
      </c>
      <c r="R23" s="183"/>
      <c r="S23" s="183"/>
      <c r="T23" s="4"/>
      <c r="U23" s="8"/>
      <c r="V23" s="8"/>
      <c r="W23" s="8"/>
      <c r="X23" s="8"/>
      <c r="Y23" s="8"/>
      <c r="Z23" s="8"/>
      <c r="AA23" s="8"/>
      <c r="AB23" s="8"/>
      <c r="AC23" s="8"/>
      <c r="AD23" s="8"/>
      <c r="AE23" s="8"/>
      <c r="AF23" s="8"/>
      <c r="AG23" s="8"/>
      <c r="AH23" s="8"/>
      <c r="AI23" s="8"/>
      <c r="AJ23" s="8"/>
      <c r="AK23" s="8"/>
      <c r="AL23" s="8"/>
      <c r="AM23" s="8"/>
      <c r="AN23" s="8"/>
    </row>
    <row r="24" spans="1:40" x14ac:dyDescent="0.25">
      <c r="A24" s="4"/>
      <c r="B24" s="43" t="s">
        <v>9</v>
      </c>
      <c r="C24" s="166">
        <f>'Detail Entry'!H6</f>
        <v>0</v>
      </c>
      <c r="D24" s="166"/>
      <c r="E24" s="156">
        <v>0</v>
      </c>
      <c r="F24" s="167">
        <f t="shared" si="0"/>
        <v>0</v>
      </c>
      <c r="G24" s="168"/>
      <c r="H24" s="52"/>
      <c r="I24" s="54" t="s">
        <v>124</v>
      </c>
      <c r="J24" s="55"/>
      <c r="K24" s="53">
        <f>'Detail Entry'!R8</f>
        <v>0</v>
      </c>
      <c r="L24" s="52"/>
      <c r="M24" s="51"/>
      <c r="N24" s="4"/>
      <c r="O24" s="182"/>
      <c r="P24" s="182"/>
      <c r="Q24" s="183"/>
      <c r="R24" s="183"/>
      <c r="S24" s="183"/>
      <c r="T24" s="4"/>
      <c r="U24" s="8"/>
      <c r="V24" s="8"/>
      <c r="W24" s="8"/>
      <c r="X24" s="8"/>
      <c r="Y24" s="8"/>
      <c r="Z24" s="8"/>
      <c r="AA24" s="8"/>
      <c r="AB24" s="8"/>
      <c r="AC24" s="8"/>
      <c r="AD24" s="8"/>
      <c r="AE24" s="8"/>
      <c r="AF24" s="8"/>
      <c r="AG24" s="8"/>
      <c r="AH24" s="8"/>
      <c r="AI24" s="8"/>
      <c r="AJ24" s="8"/>
      <c r="AK24" s="8"/>
      <c r="AL24" s="8"/>
      <c r="AM24" s="8"/>
      <c r="AN24" s="8"/>
    </row>
    <row r="25" spans="1:40" x14ac:dyDescent="0.25">
      <c r="A25" s="4"/>
      <c r="B25" s="43" t="s">
        <v>14</v>
      </c>
      <c r="C25" s="166">
        <f>'Detail Entry'!H7</f>
        <v>0</v>
      </c>
      <c r="D25" s="166"/>
      <c r="E25" s="156">
        <v>0</v>
      </c>
      <c r="F25" s="167">
        <f t="shared" si="0"/>
        <v>0</v>
      </c>
      <c r="G25" s="168"/>
      <c r="H25" s="52"/>
      <c r="I25" s="55" t="s">
        <v>119</v>
      </c>
      <c r="J25" s="55"/>
      <c r="K25" s="187">
        <f>(K21-(K22+K23+K24))*-1</f>
        <v>-450000</v>
      </c>
      <c r="L25" s="52"/>
      <c r="M25" s="51"/>
      <c r="N25" s="4"/>
      <c r="O25" s="182"/>
      <c r="P25" s="182"/>
      <c r="Q25" s="183"/>
      <c r="R25" s="183"/>
      <c r="S25" s="183"/>
      <c r="T25" s="4"/>
      <c r="U25" s="8"/>
      <c r="V25" s="8"/>
      <c r="W25" s="8"/>
      <c r="X25" s="8"/>
      <c r="Y25" s="8"/>
      <c r="Z25" s="8"/>
      <c r="AA25" s="8"/>
      <c r="AB25" s="8"/>
      <c r="AC25" s="8"/>
      <c r="AD25" s="8"/>
      <c r="AE25" s="8"/>
      <c r="AF25" s="8"/>
      <c r="AG25" s="8"/>
      <c r="AH25" s="8"/>
      <c r="AI25" s="8"/>
      <c r="AJ25" s="8"/>
      <c r="AK25" s="8"/>
      <c r="AL25" s="8"/>
      <c r="AM25" s="8"/>
      <c r="AN25" s="8"/>
    </row>
    <row r="26" spans="1:40" x14ac:dyDescent="0.25">
      <c r="A26" s="4"/>
      <c r="B26" s="38"/>
      <c r="C26" s="184">
        <f>SUM(C22:C25)</f>
        <v>0</v>
      </c>
      <c r="D26" s="184"/>
      <c r="E26" s="44"/>
      <c r="F26" s="164">
        <f>SUM(F22:F25)</f>
        <v>0</v>
      </c>
      <c r="G26" s="165"/>
      <c r="H26" s="52"/>
      <c r="I26" s="157" t="s">
        <v>122</v>
      </c>
      <c r="J26" s="52"/>
      <c r="K26" s="52"/>
      <c r="L26" s="52"/>
      <c r="M26" s="51"/>
      <c r="N26" s="4"/>
      <c r="O26" s="182"/>
      <c r="P26" s="182"/>
      <c r="Q26" s="183"/>
      <c r="R26" s="183"/>
      <c r="S26" s="183"/>
      <c r="T26" s="4"/>
      <c r="U26" s="8"/>
      <c r="V26" s="8"/>
      <c r="W26" s="8"/>
      <c r="X26" s="8"/>
      <c r="Y26" s="8"/>
      <c r="Z26" s="8"/>
      <c r="AA26" s="8"/>
      <c r="AB26" s="8"/>
      <c r="AC26" s="8"/>
      <c r="AD26" s="8"/>
      <c r="AE26" s="8"/>
      <c r="AF26" s="8"/>
      <c r="AG26" s="8"/>
      <c r="AH26" s="8"/>
      <c r="AI26" s="8"/>
      <c r="AJ26" s="8"/>
      <c r="AK26" s="8"/>
      <c r="AL26" s="8"/>
      <c r="AM26" s="8"/>
      <c r="AN26" s="8"/>
    </row>
    <row r="27" spans="1:40" ht="15.75" thickBot="1" x14ac:dyDescent="0.3">
      <c r="A27" s="4"/>
      <c r="B27" s="45"/>
      <c r="C27" s="46"/>
      <c r="D27" s="46"/>
      <c r="E27" s="46"/>
      <c r="F27" s="46"/>
      <c r="G27" s="47"/>
      <c r="H27" s="56"/>
      <c r="I27" s="56"/>
      <c r="J27" s="56"/>
      <c r="K27" s="56"/>
      <c r="L27" s="56"/>
      <c r="M27" s="57"/>
      <c r="N27" s="4"/>
      <c r="O27" s="182"/>
      <c r="P27" s="182"/>
      <c r="Q27" s="183"/>
      <c r="R27" s="183"/>
      <c r="S27" s="183"/>
      <c r="T27" s="4"/>
      <c r="U27" s="8"/>
      <c r="V27" s="8"/>
      <c r="W27" s="8"/>
      <c r="X27" s="8"/>
      <c r="Y27" s="8"/>
      <c r="Z27" s="8"/>
      <c r="AA27" s="8"/>
      <c r="AB27" s="8"/>
      <c r="AC27" s="8"/>
      <c r="AD27" s="8"/>
      <c r="AE27" s="8"/>
      <c r="AF27" s="8"/>
      <c r="AG27" s="8"/>
      <c r="AH27" s="8"/>
      <c r="AI27" s="8"/>
      <c r="AJ27" s="8"/>
      <c r="AK27" s="8"/>
      <c r="AL27" s="8"/>
      <c r="AM27" s="8"/>
      <c r="AN27" s="8"/>
    </row>
    <row r="28" spans="1:40" x14ac:dyDescent="0.25">
      <c r="A28" s="4"/>
      <c r="B28" s="4"/>
      <c r="C28" s="4"/>
      <c r="D28" s="4"/>
      <c r="E28" s="4"/>
      <c r="F28" s="4"/>
      <c r="G28" s="4"/>
      <c r="H28" s="4"/>
      <c r="I28" s="4"/>
      <c r="J28" s="4"/>
      <c r="K28" s="4"/>
      <c r="L28" s="4"/>
      <c r="M28" s="4"/>
      <c r="N28" s="4"/>
      <c r="O28" s="4"/>
      <c r="P28" s="4"/>
      <c r="Q28" s="4"/>
      <c r="R28" s="4"/>
      <c r="S28" s="4"/>
      <c r="T28" s="4"/>
      <c r="U28" s="8"/>
      <c r="V28" s="8"/>
      <c r="W28" s="8"/>
      <c r="X28" s="8"/>
      <c r="Y28" s="8"/>
      <c r="Z28" s="8"/>
      <c r="AA28" s="8"/>
      <c r="AB28" s="8"/>
      <c r="AC28" s="8"/>
      <c r="AD28" s="8"/>
      <c r="AE28" s="8"/>
      <c r="AF28" s="8"/>
      <c r="AG28" s="8"/>
      <c r="AH28" s="8"/>
      <c r="AI28" s="8"/>
      <c r="AJ28" s="8"/>
      <c r="AK28" s="8"/>
      <c r="AL28" s="8"/>
      <c r="AM28" s="8"/>
      <c r="AN28" s="8"/>
    </row>
    <row r="29" spans="1:40" x14ac:dyDescent="0.25">
      <c r="A29" s="4"/>
      <c r="B29" s="5" t="s">
        <v>103</v>
      </c>
      <c r="C29" s="4"/>
      <c r="D29" s="177" t="s">
        <v>89</v>
      </c>
      <c r="E29" s="178"/>
      <c r="F29" s="178"/>
      <c r="G29" s="178"/>
      <c r="H29" s="4"/>
      <c r="I29" s="4"/>
      <c r="J29" s="4"/>
      <c r="K29" s="4"/>
      <c r="L29" s="4"/>
      <c r="M29" s="4"/>
      <c r="N29" s="4"/>
      <c r="O29" s="4"/>
      <c r="P29" s="4"/>
      <c r="Q29" s="4"/>
      <c r="R29" s="4"/>
      <c r="S29" s="4"/>
      <c r="T29" s="4"/>
      <c r="U29" s="8"/>
      <c r="V29" s="8"/>
      <c r="W29" s="8"/>
      <c r="X29" s="8"/>
      <c r="Y29" s="8"/>
      <c r="Z29" s="8"/>
      <c r="AA29" s="8"/>
      <c r="AB29" s="8"/>
      <c r="AC29" s="8"/>
      <c r="AD29" s="8"/>
      <c r="AE29" s="8"/>
      <c r="AF29" s="8"/>
      <c r="AG29" s="8"/>
      <c r="AH29" s="8"/>
      <c r="AI29" s="8"/>
      <c r="AJ29" s="8"/>
      <c r="AK29" s="8"/>
      <c r="AL29" s="8"/>
      <c r="AM29" s="8"/>
      <c r="AN29" s="8"/>
    </row>
    <row r="30" spans="1:40" x14ac:dyDescent="0.25">
      <c r="A30" s="4"/>
      <c r="B30" s="5" t="s">
        <v>104</v>
      </c>
      <c r="C30" s="4"/>
      <c r="D30" s="177" t="s">
        <v>89</v>
      </c>
      <c r="E30" s="178"/>
      <c r="F30" s="178"/>
      <c r="G30" s="178"/>
      <c r="H30" s="4"/>
      <c r="I30" s="4"/>
      <c r="J30" s="4"/>
      <c r="K30" s="4"/>
      <c r="L30" s="4"/>
      <c r="M30" s="4"/>
      <c r="N30" s="4"/>
      <c r="O30" s="4"/>
      <c r="P30" s="4"/>
      <c r="Q30" s="4"/>
      <c r="R30" s="4"/>
      <c r="S30" s="4"/>
      <c r="T30" s="4"/>
      <c r="U30" s="8"/>
      <c r="V30" s="8"/>
      <c r="W30" s="8"/>
      <c r="X30" s="8"/>
      <c r="Y30" s="8"/>
      <c r="Z30" s="8"/>
      <c r="AA30" s="8"/>
      <c r="AB30" s="8"/>
      <c r="AC30" s="8"/>
      <c r="AD30" s="8"/>
      <c r="AE30" s="8"/>
      <c r="AF30" s="8"/>
      <c r="AG30" s="8"/>
      <c r="AH30" s="8"/>
      <c r="AI30" s="8"/>
      <c r="AJ30" s="8"/>
      <c r="AK30" s="8"/>
      <c r="AL30" s="8"/>
      <c r="AM30" s="8"/>
      <c r="AN30" s="8"/>
    </row>
    <row r="31" spans="1:40" x14ac:dyDescent="0.25">
      <c r="A31" s="4"/>
      <c r="B31" s="5" t="s">
        <v>11</v>
      </c>
      <c r="C31" s="4"/>
      <c r="D31" s="179" t="s">
        <v>91</v>
      </c>
      <c r="E31" s="180"/>
      <c r="F31" s="180"/>
      <c r="G31" s="180"/>
      <c r="H31" s="4"/>
      <c r="I31" s="4"/>
      <c r="J31" s="4"/>
      <c r="K31" s="4"/>
      <c r="L31" s="4"/>
      <c r="M31" s="4"/>
      <c r="N31" s="4"/>
      <c r="O31" s="4"/>
      <c r="P31" s="4"/>
      <c r="Q31" s="4"/>
      <c r="R31" s="4"/>
      <c r="S31" s="4"/>
      <c r="T31" s="4"/>
      <c r="U31" s="8"/>
      <c r="V31" s="8"/>
      <c r="W31" s="8"/>
      <c r="X31" s="8"/>
      <c r="Y31" s="8"/>
      <c r="Z31" s="8"/>
      <c r="AA31" s="8"/>
      <c r="AB31" s="8"/>
      <c r="AC31" s="8"/>
      <c r="AD31" s="8"/>
      <c r="AE31" s="8"/>
      <c r="AF31" s="8"/>
      <c r="AG31" s="8"/>
      <c r="AH31" s="8"/>
      <c r="AI31" s="8"/>
      <c r="AJ31" s="8"/>
      <c r="AK31" s="8"/>
      <c r="AL31" s="8"/>
      <c r="AM31" s="8"/>
      <c r="AN31" s="8"/>
    </row>
    <row r="32" spans="1:40" x14ac:dyDescent="0.25">
      <c r="A32" s="8"/>
      <c r="B32" s="8"/>
      <c r="C32" s="8"/>
      <c r="D32" s="8"/>
      <c r="E32" s="8"/>
      <c r="F32" s="8"/>
      <c r="G32" s="8"/>
      <c r="H32" s="8"/>
      <c r="I32" s="8"/>
      <c r="J32" s="8"/>
      <c r="K32" s="8"/>
      <c r="L32" s="8"/>
      <c r="M32" s="8"/>
      <c r="N32" s="8"/>
      <c r="O32" s="146" t="s">
        <v>111</v>
      </c>
      <c r="P32" s="8"/>
      <c r="Q32" s="147">
        <v>0</v>
      </c>
      <c r="R32" s="8"/>
      <c r="S32" s="8"/>
      <c r="T32" s="8"/>
      <c r="U32" s="8"/>
      <c r="V32" s="8"/>
      <c r="W32" s="8"/>
      <c r="X32" s="8"/>
      <c r="Y32" s="8"/>
      <c r="Z32" s="8"/>
      <c r="AA32" s="8"/>
      <c r="AB32" s="8"/>
      <c r="AC32" s="8"/>
      <c r="AD32" s="8"/>
      <c r="AE32" s="8"/>
      <c r="AF32" s="8"/>
      <c r="AG32" s="8"/>
      <c r="AH32" s="8"/>
      <c r="AI32" s="8"/>
      <c r="AJ32" s="8"/>
      <c r="AK32" s="8"/>
      <c r="AL32" s="8"/>
      <c r="AM32" s="8"/>
      <c r="AN32" s="8"/>
    </row>
    <row r="33" spans="1:40" x14ac:dyDescent="0.25">
      <c r="A33" s="8"/>
      <c r="B33" s="8"/>
      <c r="C33" s="8"/>
      <c r="D33" s="8"/>
      <c r="E33" s="8"/>
      <c r="F33" s="8"/>
      <c r="G33" s="8"/>
      <c r="H33" s="8"/>
      <c r="I33" s="8"/>
      <c r="J33" s="8"/>
      <c r="K33" s="8"/>
      <c r="L33" s="8"/>
      <c r="M33" s="8"/>
      <c r="N33" s="8"/>
      <c r="O33" s="146" t="s">
        <v>54</v>
      </c>
      <c r="P33" s="8"/>
      <c r="Q33" s="147">
        <v>0</v>
      </c>
      <c r="R33" s="8"/>
      <c r="S33" s="8"/>
      <c r="T33" s="8"/>
      <c r="U33" s="8"/>
      <c r="V33" s="8"/>
      <c r="W33" s="8"/>
      <c r="X33" s="8"/>
      <c r="Y33" s="8"/>
      <c r="Z33" s="8"/>
      <c r="AA33" s="8"/>
      <c r="AB33" s="8"/>
      <c r="AC33" s="8"/>
      <c r="AD33" s="8"/>
      <c r="AE33" s="8"/>
      <c r="AF33" s="8"/>
      <c r="AG33" s="8"/>
      <c r="AH33" s="8"/>
      <c r="AI33" s="8"/>
      <c r="AJ33" s="8"/>
      <c r="AK33" s="8"/>
      <c r="AL33" s="8"/>
      <c r="AM33" s="8"/>
      <c r="AN33" s="8"/>
    </row>
    <row r="34" spans="1:40" hidden="1" x14ac:dyDescent="0.25">
      <c r="A34" s="8"/>
      <c r="B34" s="8"/>
      <c r="C34" s="8"/>
      <c r="D34" s="8"/>
      <c r="E34" s="8"/>
      <c r="F34" s="8"/>
      <c r="G34" s="8"/>
      <c r="H34" s="8"/>
      <c r="I34" s="8"/>
      <c r="J34" s="8">
        <v>-1</v>
      </c>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row>
    <row r="35" spans="1:40" ht="26.25" x14ac:dyDescent="0.4">
      <c r="A35" s="8"/>
      <c r="B35" s="71" t="s">
        <v>99</v>
      </c>
      <c r="C35" s="37"/>
      <c r="D35" s="37"/>
      <c r="E35" s="37"/>
      <c r="F35" s="37"/>
      <c r="G35" s="37"/>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row>
    <row r="36" spans="1:40" x14ac:dyDescent="0.2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row>
    <row r="37" spans="1:40" x14ac:dyDescent="0.25">
      <c r="A37" s="8"/>
      <c r="B37" s="24" t="s">
        <v>102</v>
      </c>
      <c r="C37" s="24"/>
      <c r="D37" s="24"/>
      <c r="E37" s="24"/>
      <c r="F37" s="24"/>
      <c r="G37" s="24"/>
      <c r="H37" s="24"/>
      <c r="I37" s="24"/>
      <c r="J37" s="24"/>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row>
    <row r="38" spans="1:40" x14ac:dyDescent="0.25">
      <c r="A38" s="8"/>
      <c r="B38" s="24" t="s">
        <v>118</v>
      </c>
      <c r="C38" s="24"/>
      <c r="D38" s="24"/>
      <c r="E38" s="24"/>
      <c r="F38" s="24"/>
      <c r="G38" s="24"/>
      <c r="H38" s="24"/>
      <c r="I38" s="24"/>
      <c r="J38" s="24"/>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row>
    <row r="39" spans="1:40" x14ac:dyDescent="0.25">
      <c r="A39" s="8"/>
      <c r="B39" s="24" t="s">
        <v>117</v>
      </c>
      <c r="C39" s="24"/>
      <c r="D39" s="24"/>
      <c r="E39" s="24"/>
      <c r="F39" s="24"/>
      <c r="G39" s="24"/>
      <c r="H39" s="24"/>
      <c r="I39" s="24"/>
      <c r="J39" s="24"/>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row>
    <row r="40" spans="1:40" x14ac:dyDescent="0.25">
      <c r="A40" s="8"/>
      <c r="B40" s="24" t="s">
        <v>116</v>
      </c>
      <c r="C40" s="24"/>
      <c r="D40" s="24"/>
      <c r="E40" s="24"/>
      <c r="F40" s="24"/>
      <c r="G40" s="24"/>
      <c r="H40" s="24"/>
      <c r="I40" s="24"/>
      <c r="J40" s="24"/>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row>
    <row r="41" spans="1:40" x14ac:dyDescent="0.25">
      <c r="A41" s="8"/>
      <c r="B41" s="24" t="s">
        <v>115</v>
      </c>
      <c r="C41" s="24"/>
      <c r="D41" s="24"/>
      <c r="E41" s="24"/>
      <c r="F41" s="24"/>
      <c r="G41" s="24"/>
      <c r="H41" s="24"/>
      <c r="I41" s="24"/>
      <c r="J41" s="24"/>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row>
    <row r="42" spans="1:40" x14ac:dyDescent="0.25">
      <c r="A42" s="8"/>
      <c r="B42" s="24" t="s">
        <v>100</v>
      </c>
      <c r="C42" s="24"/>
      <c r="D42" s="24"/>
      <c r="E42" s="24"/>
      <c r="F42" s="24"/>
      <c r="G42" s="24"/>
      <c r="H42" s="24"/>
      <c r="I42" s="24"/>
      <c r="J42" s="24"/>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row>
    <row r="43" spans="1:40" x14ac:dyDescent="0.25">
      <c r="A43" s="8"/>
      <c r="B43" s="24" t="s">
        <v>101</v>
      </c>
      <c r="C43" s="24"/>
      <c r="D43" s="24"/>
      <c r="E43" s="24"/>
      <c r="F43" s="24"/>
      <c r="G43" s="24"/>
      <c r="H43" s="24"/>
      <c r="I43" s="24"/>
      <c r="J43" s="24"/>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x14ac:dyDescent="0.25">
      <c r="A44" s="8"/>
      <c r="B44" s="24" t="s">
        <v>121</v>
      </c>
      <c r="C44" s="24"/>
      <c r="D44" s="24"/>
      <c r="E44" s="24"/>
      <c r="F44" s="24"/>
      <c r="G44" s="24"/>
      <c r="H44" s="24"/>
      <c r="I44" s="24"/>
      <c r="J44" s="24"/>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row>
    <row r="45" spans="1:40" x14ac:dyDescent="0.25">
      <c r="A45" s="8"/>
      <c r="B45" s="24"/>
      <c r="C45" s="24"/>
      <c r="D45" s="24"/>
      <c r="E45" s="24"/>
      <c r="F45" s="24"/>
      <c r="G45" s="24"/>
      <c r="H45" s="24"/>
      <c r="I45" s="24"/>
      <c r="J45" s="24"/>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row>
    <row r="46" spans="1:40" x14ac:dyDescent="0.2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row>
    <row r="47" spans="1:40"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row>
    <row r="48" spans="1:40" x14ac:dyDescent="0.2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row>
    <row r="49" spans="1:40" x14ac:dyDescent="0.2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row>
    <row r="50" spans="1:40" x14ac:dyDescent="0.2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row>
    <row r="51" spans="1:40" x14ac:dyDescent="0.2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row>
    <row r="52" spans="1:40" x14ac:dyDescent="0.2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row>
    <row r="53" spans="1:40" x14ac:dyDescent="0.2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row>
    <row r="54" spans="1:40" x14ac:dyDescent="0.2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row>
    <row r="55" spans="1:40" x14ac:dyDescent="0.2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row>
    <row r="56" spans="1:40" x14ac:dyDescent="0.2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row>
    <row r="57" spans="1:40" x14ac:dyDescent="0.2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row>
    <row r="58" spans="1:40" x14ac:dyDescent="0.2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row>
    <row r="59" spans="1:40" x14ac:dyDescent="0.2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row>
    <row r="60" spans="1:40" x14ac:dyDescent="0.2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row>
    <row r="61" spans="1:40" x14ac:dyDescent="0.2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row>
    <row r="62" spans="1:40" x14ac:dyDescent="0.2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x14ac:dyDescent="0.2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row>
    <row r="64" spans="1:40" x14ac:dyDescent="0.2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row>
    <row r="65" spans="1:40" x14ac:dyDescent="0.2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row>
    <row r="66" spans="1:40" x14ac:dyDescent="0.2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row>
    <row r="67" spans="1:40" x14ac:dyDescent="0.2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row>
    <row r="68" spans="1:40" x14ac:dyDescent="0.2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row>
    <row r="69" spans="1:40" x14ac:dyDescent="0.2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row>
    <row r="70" spans="1:40" x14ac:dyDescent="0.2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row>
    <row r="71" spans="1:40" x14ac:dyDescent="0.2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row>
    <row r="72" spans="1:40" x14ac:dyDescent="0.2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row>
    <row r="73" spans="1:40" x14ac:dyDescent="0.25">
      <c r="U73" s="8"/>
      <c r="V73" s="8"/>
      <c r="W73" s="8"/>
      <c r="X73" s="8"/>
      <c r="Y73" s="8"/>
      <c r="Z73" s="8"/>
      <c r="AA73" s="8"/>
      <c r="AB73" s="8"/>
      <c r="AC73" s="8"/>
      <c r="AD73" s="8"/>
      <c r="AE73" s="8"/>
      <c r="AF73" s="8"/>
      <c r="AG73" s="8"/>
      <c r="AH73" s="8"/>
      <c r="AI73" s="8"/>
      <c r="AJ73" s="8"/>
      <c r="AK73" s="8"/>
      <c r="AL73" s="8"/>
      <c r="AM73" s="8"/>
      <c r="AN73" s="8"/>
    </row>
  </sheetData>
  <mergeCells count="22">
    <mergeCell ref="D29:G29"/>
    <mergeCell ref="D30:G30"/>
    <mergeCell ref="D31:G31"/>
    <mergeCell ref="O23:P27"/>
    <mergeCell ref="Q23:S27"/>
    <mergeCell ref="C26:D26"/>
    <mergeCell ref="R19:S19"/>
    <mergeCell ref="F15:G15"/>
    <mergeCell ref="K13:M13"/>
    <mergeCell ref="F26:G26"/>
    <mergeCell ref="C22:D22"/>
    <mergeCell ref="C23:D23"/>
    <mergeCell ref="C24:D24"/>
    <mergeCell ref="C25:D25"/>
    <mergeCell ref="F22:G22"/>
    <mergeCell ref="F23:G23"/>
    <mergeCell ref="F24:G24"/>
    <mergeCell ref="F25:G25"/>
    <mergeCell ref="F21:G21"/>
    <mergeCell ref="C21:D21"/>
    <mergeCell ref="R20:S20"/>
    <mergeCell ref="R21:S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4"/>
  <sheetViews>
    <sheetView workbookViewId="0">
      <selection activeCell="H24" sqref="H24"/>
    </sheetView>
  </sheetViews>
  <sheetFormatPr defaultRowHeight="15" x14ac:dyDescent="0.25"/>
  <cols>
    <col min="1" max="1" width="5.42578125" customWidth="1"/>
    <col min="2" max="2" width="26.85546875" customWidth="1"/>
    <col min="3" max="3" width="24.5703125" customWidth="1"/>
    <col min="4" max="4" width="16.140625" customWidth="1"/>
    <col min="5" max="5" width="37.28515625" customWidth="1"/>
    <col min="6" max="6" width="9.85546875" customWidth="1"/>
    <col min="7" max="7" width="12.7109375" customWidth="1"/>
    <col min="8" max="9" width="17.7109375" customWidth="1"/>
    <col min="11" max="11" width="22" customWidth="1"/>
    <col min="12" max="12" width="26.42578125" customWidth="1"/>
    <col min="13" max="13" width="13.85546875" customWidth="1"/>
    <col min="14" max="14" width="37.28515625" customWidth="1"/>
    <col min="16" max="16" width="12.7109375" customWidth="1"/>
    <col min="17" max="18" width="17.7109375" customWidth="1"/>
  </cols>
  <sheetData>
    <row r="1" spans="1:21" ht="15.75" thickBot="1" x14ac:dyDescent="0.3">
      <c r="A1" s="72"/>
      <c r="B1" s="73"/>
      <c r="C1" s="72"/>
      <c r="D1" s="72"/>
      <c r="E1" s="72"/>
      <c r="F1" s="72"/>
      <c r="G1" s="73"/>
      <c r="H1" s="72"/>
      <c r="I1" s="72"/>
      <c r="J1" s="72"/>
      <c r="K1" s="73"/>
      <c r="L1" s="73"/>
      <c r="M1" s="72"/>
      <c r="N1" s="72"/>
      <c r="O1" s="72"/>
      <c r="P1" s="73"/>
      <c r="Q1" s="72"/>
      <c r="R1" s="72"/>
      <c r="S1" s="72"/>
      <c r="T1" s="72"/>
      <c r="U1" s="72"/>
    </row>
    <row r="2" spans="1:21" s="111" customFormat="1" ht="26.25" x14ac:dyDescent="0.4">
      <c r="A2" s="104"/>
      <c r="B2" s="105" t="s">
        <v>93</v>
      </c>
      <c r="C2" s="106"/>
      <c r="D2" s="107"/>
      <c r="E2" s="106"/>
      <c r="F2" s="108"/>
      <c r="G2" s="109" t="s">
        <v>123</v>
      </c>
      <c r="H2" s="106"/>
      <c r="I2" s="110"/>
      <c r="J2" s="104"/>
      <c r="K2" s="105" t="s">
        <v>114</v>
      </c>
      <c r="L2" s="106"/>
      <c r="M2" s="107"/>
      <c r="N2" s="106"/>
      <c r="O2" s="108"/>
      <c r="P2" s="109" t="s">
        <v>105</v>
      </c>
      <c r="Q2" s="106"/>
      <c r="R2" s="106"/>
      <c r="S2" s="110"/>
      <c r="T2" s="104"/>
      <c r="U2" s="104"/>
    </row>
    <row r="3" spans="1:21" x14ac:dyDescent="0.25">
      <c r="A3" s="72"/>
      <c r="B3" s="74" t="s">
        <v>16</v>
      </c>
      <c r="C3" s="75" t="s">
        <v>27</v>
      </c>
      <c r="D3" s="75" t="s">
        <v>24</v>
      </c>
      <c r="E3" s="75" t="s">
        <v>15</v>
      </c>
      <c r="F3" s="73"/>
      <c r="G3" s="155" t="s">
        <v>7</v>
      </c>
      <c r="H3" s="76" t="s">
        <v>26</v>
      </c>
      <c r="I3" s="77" t="s">
        <v>92</v>
      </c>
      <c r="J3" s="72"/>
      <c r="K3" s="74" t="s">
        <v>29</v>
      </c>
      <c r="L3" s="75" t="s">
        <v>27</v>
      </c>
      <c r="M3" s="75" t="s">
        <v>24</v>
      </c>
      <c r="N3" s="75" t="s">
        <v>15</v>
      </c>
      <c r="O3" s="73"/>
      <c r="P3" s="155" t="s">
        <v>7</v>
      </c>
      <c r="Q3" s="76" t="s">
        <v>26</v>
      </c>
      <c r="R3" s="76" t="s">
        <v>28</v>
      </c>
      <c r="S3" s="78" t="s">
        <v>76</v>
      </c>
      <c r="T3" s="72"/>
      <c r="U3" s="72"/>
    </row>
    <row r="4" spans="1:21" x14ac:dyDescent="0.25">
      <c r="A4" s="72"/>
      <c r="B4" s="79" t="s">
        <v>12</v>
      </c>
      <c r="C4" s="22" t="s">
        <v>5</v>
      </c>
      <c r="D4" s="80"/>
      <c r="E4" s="22" t="s">
        <v>106</v>
      </c>
      <c r="F4" s="72"/>
      <c r="G4" s="154" t="s">
        <v>5</v>
      </c>
      <c r="H4" s="81">
        <f>SUMIF($C$4:$C$23,G4,$D$4:$D$23)</f>
        <v>0</v>
      </c>
      <c r="I4" s="82">
        <f>H4*'Summary Sheet'!E22%</f>
        <v>0</v>
      </c>
      <c r="J4" s="72"/>
      <c r="K4" s="79" t="s">
        <v>94</v>
      </c>
      <c r="L4" s="22" t="s">
        <v>6</v>
      </c>
      <c r="M4" s="83"/>
      <c r="N4" s="22"/>
      <c r="O4" s="72"/>
      <c r="P4" s="154" t="s">
        <v>5</v>
      </c>
      <c r="Q4" s="84">
        <f>SUMIF($L$4:$L$23,P4,$M$4:$M$23)</f>
        <v>0</v>
      </c>
      <c r="R4" s="84">
        <f>Q4*0.5</f>
        <v>0</v>
      </c>
      <c r="S4" s="85" t="s">
        <v>77</v>
      </c>
      <c r="T4" s="72"/>
      <c r="U4" s="72"/>
    </row>
    <row r="5" spans="1:21" x14ac:dyDescent="0.25">
      <c r="A5" s="72"/>
      <c r="B5" s="79" t="s">
        <v>31</v>
      </c>
      <c r="C5" s="22" t="s">
        <v>14</v>
      </c>
      <c r="D5" s="80"/>
      <c r="E5" s="22" t="s">
        <v>136</v>
      </c>
      <c r="F5" s="72"/>
      <c r="G5" s="154" t="s">
        <v>6</v>
      </c>
      <c r="H5" s="81">
        <f t="shared" ref="H5:H7" si="0">SUMIF($C$4:$C$23,G5,$D$4:$D$23)</f>
        <v>0</v>
      </c>
      <c r="I5" s="82">
        <f>H5*'Summary Sheet'!E23%</f>
        <v>0</v>
      </c>
      <c r="J5" s="72"/>
      <c r="K5" s="79" t="s">
        <v>95</v>
      </c>
      <c r="L5" s="22" t="s">
        <v>6</v>
      </c>
      <c r="M5" s="83"/>
      <c r="N5" s="22"/>
      <c r="O5" s="72"/>
      <c r="P5" s="154" t="s">
        <v>6</v>
      </c>
      <c r="Q5" s="84">
        <f>SUMIF($L$4:$L$23,P5,$M$4:$M$23)</f>
        <v>0</v>
      </c>
      <c r="R5" s="84">
        <f>Q5*0.3333</f>
        <v>0</v>
      </c>
      <c r="S5" s="85" t="s">
        <v>78</v>
      </c>
      <c r="T5" s="72"/>
      <c r="U5" s="72"/>
    </row>
    <row r="6" spans="1:21" x14ac:dyDescent="0.25">
      <c r="A6" s="72"/>
      <c r="B6" s="79" t="s">
        <v>32</v>
      </c>
      <c r="C6" s="22" t="s">
        <v>5</v>
      </c>
      <c r="D6" s="86"/>
      <c r="E6" s="22" t="s">
        <v>136</v>
      </c>
      <c r="F6" s="72"/>
      <c r="G6" s="154" t="s">
        <v>9</v>
      </c>
      <c r="H6" s="81">
        <f t="shared" si="0"/>
        <v>0</v>
      </c>
      <c r="I6" s="82">
        <f>H6*'Summary Sheet'!E24%</f>
        <v>0</v>
      </c>
      <c r="J6" s="72"/>
      <c r="K6" s="87" t="s">
        <v>47</v>
      </c>
      <c r="L6" s="22" t="s">
        <v>5</v>
      </c>
      <c r="M6" s="88"/>
      <c r="N6" s="22"/>
      <c r="O6" s="72"/>
      <c r="P6" s="154" t="s">
        <v>9</v>
      </c>
      <c r="Q6" s="84">
        <f>SUMIF($L$4:$L$23,P6,$M$4:$M$23)</f>
        <v>0</v>
      </c>
      <c r="R6" s="84">
        <f>Q6*0.2</f>
        <v>0</v>
      </c>
      <c r="S6" s="85" t="s">
        <v>79</v>
      </c>
      <c r="T6" s="72"/>
      <c r="U6" s="72"/>
    </row>
    <row r="7" spans="1:21" x14ac:dyDescent="0.25">
      <c r="A7" s="72"/>
      <c r="B7" s="79" t="s">
        <v>33</v>
      </c>
      <c r="C7" s="22" t="s">
        <v>5</v>
      </c>
      <c r="D7" s="86"/>
      <c r="E7" s="22" t="s">
        <v>136</v>
      </c>
      <c r="F7" s="72"/>
      <c r="G7" s="154" t="s">
        <v>14</v>
      </c>
      <c r="H7" s="81">
        <f t="shared" si="0"/>
        <v>0</v>
      </c>
      <c r="I7" s="82">
        <f>H7*'Summary Sheet'!E25%</f>
        <v>0</v>
      </c>
      <c r="J7" s="72"/>
      <c r="K7" s="87" t="s">
        <v>48</v>
      </c>
      <c r="L7" s="22" t="s">
        <v>9</v>
      </c>
      <c r="M7" s="88"/>
      <c r="N7" s="22"/>
      <c r="O7" s="72"/>
      <c r="P7" s="154" t="s">
        <v>14</v>
      </c>
      <c r="Q7" s="84">
        <f>SUMIF($L$4:$L$23,P7,$M$4:$M$23)</f>
        <v>0</v>
      </c>
      <c r="R7" s="84">
        <f>Q7*0.1</f>
        <v>0</v>
      </c>
      <c r="S7" s="85" t="s">
        <v>80</v>
      </c>
      <c r="T7" s="72"/>
      <c r="U7" s="72"/>
    </row>
    <row r="8" spans="1:21" x14ac:dyDescent="0.25">
      <c r="A8" s="72"/>
      <c r="B8" s="79" t="s">
        <v>34</v>
      </c>
      <c r="C8" s="22" t="s">
        <v>5</v>
      </c>
      <c r="D8" s="89"/>
      <c r="E8" s="22" t="s">
        <v>136</v>
      </c>
      <c r="F8" s="72"/>
      <c r="G8" s="90" t="s">
        <v>2</v>
      </c>
      <c r="H8" s="91">
        <f>SUM(H4:H7)</f>
        <v>0</v>
      </c>
      <c r="I8" s="92">
        <f>SUM(I4:I7)</f>
        <v>0</v>
      </c>
      <c r="J8" s="72"/>
      <c r="K8" s="87" t="s">
        <v>49</v>
      </c>
      <c r="L8" s="22" t="s">
        <v>9</v>
      </c>
      <c r="M8" s="83"/>
      <c r="N8" s="22"/>
      <c r="O8" s="72"/>
      <c r="P8" s="90" t="s">
        <v>2</v>
      </c>
      <c r="Q8" s="91">
        <f>SUM(Q4:Q7)</f>
        <v>0</v>
      </c>
      <c r="R8" s="91">
        <f>SUM(R4:R7)</f>
        <v>0</v>
      </c>
      <c r="S8" s="93"/>
      <c r="T8" s="72"/>
      <c r="U8" s="72"/>
    </row>
    <row r="9" spans="1:21" x14ac:dyDescent="0.25">
      <c r="A9" s="72"/>
      <c r="B9" s="79" t="s">
        <v>128</v>
      </c>
      <c r="C9" s="22" t="s">
        <v>5</v>
      </c>
      <c r="D9" s="89"/>
      <c r="E9" s="22" t="s">
        <v>136</v>
      </c>
      <c r="F9" s="72"/>
      <c r="G9" s="72"/>
      <c r="H9" s="72"/>
      <c r="I9" s="94"/>
      <c r="J9" s="72"/>
      <c r="K9" s="87" t="s">
        <v>50</v>
      </c>
      <c r="L9" s="22" t="s">
        <v>14</v>
      </c>
      <c r="M9" s="83"/>
      <c r="N9" s="22"/>
      <c r="O9" s="72"/>
      <c r="P9" s="72"/>
      <c r="Q9" s="72"/>
      <c r="R9" s="72"/>
      <c r="S9" s="94"/>
      <c r="T9" s="72"/>
      <c r="U9" s="72"/>
    </row>
    <row r="10" spans="1:21" x14ac:dyDescent="0.25">
      <c r="A10" s="72"/>
      <c r="B10" s="79" t="s">
        <v>129</v>
      </c>
      <c r="C10" s="22" t="s">
        <v>6</v>
      </c>
      <c r="D10" s="89"/>
      <c r="E10" s="22" t="s">
        <v>137</v>
      </c>
      <c r="F10" s="72"/>
      <c r="G10" s="185"/>
      <c r="H10" s="185"/>
      <c r="I10" s="94"/>
      <c r="J10" s="72"/>
      <c r="K10" s="87" t="s">
        <v>110</v>
      </c>
      <c r="L10" s="22" t="s">
        <v>14</v>
      </c>
      <c r="M10" s="83"/>
      <c r="N10" s="22"/>
      <c r="O10" s="72"/>
      <c r="P10" s="186"/>
      <c r="Q10" s="186"/>
      <c r="R10" s="186"/>
      <c r="S10" s="94"/>
      <c r="T10" s="72"/>
      <c r="U10" s="72"/>
    </row>
    <row r="11" spans="1:21" x14ac:dyDescent="0.25">
      <c r="A11" s="72"/>
      <c r="B11" s="79" t="s">
        <v>130</v>
      </c>
      <c r="C11" s="22" t="s">
        <v>6</v>
      </c>
      <c r="D11" s="89"/>
      <c r="E11" s="22" t="s">
        <v>134</v>
      </c>
      <c r="F11" s="72"/>
      <c r="G11" s="72"/>
      <c r="H11" s="72"/>
      <c r="I11" s="94"/>
      <c r="J11" s="72"/>
      <c r="K11" s="79" t="s">
        <v>25</v>
      </c>
      <c r="L11" s="22" t="s">
        <v>5</v>
      </c>
      <c r="M11" s="83"/>
      <c r="N11" s="22"/>
      <c r="O11" s="72"/>
      <c r="P11" s="72"/>
      <c r="Q11" s="72"/>
      <c r="R11" s="72"/>
      <c r="S11" s="94"/>
      <c r="T11" s="72"/>
      <c r="U11" s="72"/>
    </row>
    <row r="12" spans="1:21" x14ac:dyDescent="0.25">
      <c r="A12" s="72"/>
      <c r="B12" s="79" t="s">
        <v>131</v>
      </c>
      <c r="C12" s="22" t="s">
        <v>6</v>
      </c>
      <c r="D12" s="89"/>
      <c r="E12" s="22" t="s">
        <v>138</v>
      </c>
      <c r="F12" s="72"/>
      <c r="G12" s="72"/>
      <c r="H12" s="72"/>
      <c r="I12" s="94"/>
      <c r="J12" s="72"/>
      <c r="K12" s="79" t="s">
        <v>42</v>
      </c>
      <c r="L12" s="22" t="s">
        <v>9</v>
      </c>
      <c r="M12" s="83"/>
      <c r="N12" s="22"/>
      <c r="O12" s="72"/>
      <c r="P12" s="72"/>
      <c r="Q12" s="72"/>
      <c r="R12" s="72"/>
      <c r="S12" s="94"/>
      <c r="T12" s="72"/>
      <c r="U12" s="72"/>
    </row>
    <row r="13" spans="1:21" x14ac:dyDescent="0.25">
      <c r="A13" s="72"/>
      <c r="B13" s="79" t="s">
        <v>132</v>
      </c>
      <c r="C13" s="22" t="s">
        <v>6</v>
      </c>
      <c r="D13" s="89"/>
      <c r="E13" s="22" t="s">
        <v>135</v>
      </c>
      <c r="F13" s="72"/>
      <c r="G13" s="72"/>
      <c r="H13" s="72"/>
      <c r="I13" s="94"/>
      <c r="J13" s="72"/>
      <c r="K13" s="79" t="s">
        <v>43</v>
      </c>
      <c r="L13" s="22" t="s">
        <v>5</v>
      </c>
      <c r="M13" s="83"/>
      <c r="N13" s="22"/>
      <c r="O13" s="72"/>
      <c r="P13" s="72"/>
      <c r="Q13" s="72"/>
      <c r="R13" s="72"/>
      <c r="S13" s="94"/>
      <c r="T13" s="72"/>
      <c r="U13" s="72"/>
    </row>
    <row r="14" spans="1:21" x14ac:dyDescent="0.25">
      <c r="A14" s="72"/>
      <c r="B14" s="79" t="s">
        <v>133</v>
      </c>
      <c r="C14" s="22" t="s">
        <v>6</v>
      </c>
      <c r="D14" s="89"/>
      <c r="E14" s="22" t="s">
        <v>112</v>
      </c>
      <c r="F14" s="72"/>
      <c r="G14" s="72"/>
      <c r="H14" s="72"/>
      <c r="I14" s="94"/>
      <c r="J14" s="72"/>
      <c r="K14" s="79" t="s">
        <v>44</v>
      </c>
      <c r="L14" s="22"/>
      <c r="M14" s="83"/>
      <c r="N14" s="22"/>
      <c r="O14" s="72"/>
      <c r="P14" s="72"/>
      <c r="Q14" s="72"/>
      <c r="R14" s="72"/>
      <c r="S14" s="94"/>
      <c r="T14" s="72"/>
      <c r="U14" s="72"/>
    </row>
    <row r="15" spans="1:21" x14ac:dyDescent="0.25">
      <c r="A15" s="72"/>
      <c r="B15" s="79" t="s">
        <v>30</v>
      </c>
      <c r="C15" s="22" t="s">
        <v>6</v>
      </c>
      <c r="D15" s="89"/>
      <c r="E15" s="22" t="s">
        <v>107</v>
      </c>
      <c r="F15" s="72"/>
      <c r="G15" s="72"/>
      <c r="H15" s="72"/>
      <c r="I15" s="94"/>
      <c r="J15" s="72"/>
      <c r="K15" s="79" t="s">
        <v>45</v>
      </c>
      <c r="L15" s="22"/>
      <c r="M15" s="83"/>
      <c r="N15" s="22"/>
      <c r="O15" s="72"/>
      <c r="P15" s="72"/>
      <c r="Q15" s="72"/>
      <c r="R15" s="72"/>
      <c r="S15" s="94"/>
      <c r="T15" s="72"/>
      <c r="U15" s="72"/>
    </row>
    <row r="16" spans="1:21" x14ac:dyDescent="0.25">
      <c r="A16" s="72"/>
      <c r="B16" s="79" t="s">
        <v>17</v>
      </c>
      <c r="C16" s="22" t="s">
        <v>9</v>
      </c>
      <c r="D16" s="89"/>
      <c r="E16" s="22"/>
      <c r="F16" s="72"/>
      <c r="G16" s="72"/>
      <c r="H16" s="72"/>
      <c r="I16" s="94"/>
      <c r="J16" s="72"/>
      <c r="K16" s="79" t="s">
        <v>35</v>
      </c>
      <c r="L16" s="22"/>
      <c r="M16" s="83"/>
      <c r="N16" s="22"/>
      <c r="O16" s="72"/>
      <c r="P16" s="72"/>
      <c r="Q16" s="72"/>
      <c r="R16" s="72"/>
      <c r="S16" s="94"/>
      <c r="T16" s="72"/>
      <c r="U16" s="72"/>
    </row>
    <row r="17" spans="1:21" x14ac:dyDescent="0.25">
      <c r="A17" s="72"/>
      <c r="B17" s="79" t="s">
        <v>18</v>
      </c>
      <c r="C17" s="22" t="s">
        <v>9</v>
      </c>
      <c r="D17" s="89"/>
      <c r="E17" s="22"/>
      <c r="F17" s="72"/>
      <c r="G17" s="72"/>
      <c r="H17" s="72"/>
      <c r="I17" s="94"/>
      <c r="J17" s="72"/>
      <c r="K17" s="79" t="s">
        <v>36</v>
      </c>
      <c r="L17" s="22"/>
      <c r="M17" s="95">
        <v>0</v>
      </c>
      <c r="N17" s="22"/>
      <c r="O17" s="72"/>
      <c r="P17" s="72"/>
      <c r="Q17" s="72"/>
      <c r="R17" s="72"/>
      <c r="S17" s="94"/>
      <c r="T17" s="72"/>
      <c r="U17" s="72"/>
    </row>
    <row r="18" spans="1:21" x14ac:dyDescent="0.25">
      <c r="A18" s="72"/>
      <c r="B18" s="79" t="s">
        <v>19</v>
      </c>
      <c r="C18" s="22" t="s">
        <v>9</v>
      </c>
      <c r="D18" s="89"/>
      <c r="E18" s="22"/>
      <c r="F18" s="72"/>
      <c r="G18" s="72"/>
      <c r="H18" s="72"/>
      <c r="I18" s="94"/>
      <c r="J18" s="72"/>
      <c r="K18" s="79" t="s">
        <v>37</v>
      </c>
      <c r="L18" s="22"/>
      <c r="M18" s="95">
        <v>0</v>
      </c>
      <c r="N18" s="22"/>
      <c r="O18" s="72"/>
      <c r="P18" s="72"/>
      <c r="Q18" s="72"/>
      <c r="R18" s="72"/>
      <c r="S18" s="94"/>
      <c r="T18" s="72"/>
      <c r="U18" s="72"/>
    </row>
    <row r="19" spans="1:21" x14ac:dyDescent="0.25">
      <c r="A19" s="72"/>
      <c r="B19" s="79" t="s">
        <v>20</v>
      </c>
      <c r="C19" s="22"/>
      <c r="D19" s="89"/>
      <c r="E19" s="22"/>
      <c r="F19" s="72"/>
      <c r="G19" s="72"/>
      <c r="H19" s="72"/>
      <c r="I19" s="94"/>
      <c r="J19" s="72"/>
      <c r="K19" s="79" t="s">
        <v>38</v>
      </c>
      <c r="L19" s="22"/>
      <c r="M19" s="95"/>
      <c r="N19" s="22"/>
      <c r="O19" s="72"/>
      <c r="P19" s="72"/>
      <c r="Q19" s="72"/>
      <c r="R19" s="72"/>
      <c r="S19" s="94"/>
      <c r="T19" s="72"/>
      <c r="U19" s="72"/>
    </row>
    <row r="20" spans="1:21" x14ac:dyDescent="0.25">
      <c r="A20" s="72"/>
      <c r="B20" s="79" t="s">
        <v>21</v>
      </c>
      <c r="C20" s="22"/>
      <c r="D20" s="89"/>
      <c r="E20" s="22"/>
      <c r="F20" s="72"/>
      <c r="G20" s="72"/>
      <c r="H20" s="72"/>
      <c r="I20" s="94"/>
      <c r="J20" s="72"/>
      <c r="K20" s="79" t="s">
        <v>39</v>
      </c>
      <c r="L20" s="22"/>
      <c r="M20" s="95"/>
      <c r="N20" s="22"/>
      <c r="O20" s="72"/>
      <c r="P20" s="72"/>
      <c r="Q20" s="72"/>
      <c r="R20" s="72"/>
      <c r="S20" s="94"/>
      <c r="T20" s="72"/>
      <c r="U20" s="72"/>
    </row>
    <row r="21" spans="1:21" x14ac:dyDescent="0.25">
      <c r="A21" s="72"/>
      <c r="B21" s="79" t="s">
        <v>22</v>
      </c>
      <c r="C21" s="22"/>
      <c r="D21" s="89">
        <v>100000</v>
      </c>
      <c r="E21" s="22"/>
      <c r="F21" s="72"/>
      <c r="G21" s="72"/>
      <c r="H21" s="72"/>
      <c r="I21" s="94"/>
      <c r="J21" s="72"/>
      <c r="K21" s="79" t="s">
        <v>40</v>
      </c>
      <c r="L21" s="22"/>
      <c r="M21" s="95"/>
      <c r="N21" s="22"/>
      <c r="O21" s="72"/>
      <c r="P21" s="72"/>
      <c r="Q21" s="72"/>
      <c r="R21" s="72"/>
      <c r="S21" s="94"/>
      <c r="T21" s="72"/>
      <c r="U21" s="72"/>
    </row>
    <row r="22" spans="1:21" x14ac:dyDescent="0.25">
      <c r="A22" s="72"/>
      <c r="B22" s="79" t="s">
        <v>23</v>
      </c>
      <c r="C22" s="22"/>
      <c r="D22" s="89"/>
      <c r="E22" s="22"/>
      <c r="F22" s="72"/>
      <c r="G22" s="72"/>
      <c r="H22" s="72"/>
      <c r="I22" s="94"/>
      <c r="J22" s="72"/>
      <c r="K22" s="79" t="s">
        <v>41</v>
      </c>
      <c r="L22" s="22"/>
      <c r="M22" s="95"/>
      <c r="N22" s="22"/>
      <c r="O22" s="72"/>
      <c r="P22" s="72"/>
      <c r="Q22" s="72"/>
      <c r="R22" s="72"/>
      <c r="S22" s="94"/>
      <c r="T22" s="72"/>
      <c r="U22" s="72"/>
    </row>
    <row r="23" spans="1:21" x14ac:dyDescent="0.25">
      <c r="A23" s="72"/>
      <c r="B23" s="149" t="s">
        <v>53</v>
      </c>
      <c r="C23" s="150" t="s">
        <v>6</v>
      </c>
      <c r="D23" s="151">
        <f>SUM('Self-Gen'!D6/2)</f>
        <v>0</v>
      </c>
      <c r="E23" s="148"/>
      <c r="F23" s="72"/>
      <c r="G23" s="72"/>
      <c r="H23" s="72"/>
      <c r="I23" s="94"/>
      <c r="J23" s="72"/>
      <c r="K23" s="149" t="s">
        <v>53</v>
      </c>
      <c r="L23" s="150" t="s">
        <v>9</v>
      </c>
      <c r="M23" s="152">
        <f>SUM('Self-Gen'!D6/2)</f>
        <v>0</v>
      </c>
      <c r="N23" s="148"/>
      <c r="O23" s="72"/>
      <c r="P23" s="72"/>
      <c r="Q23" s="72"/>
      <c r="R23" s="72"/>
      <c r="S23" s="94"/>
      <c r="T23" s="72"/>
      <c r="U23" s="72"/>
    </row>
    <row r="24" spans="1:21" x14ac:dyDescent="0.25">
      <c r="A24" s="72"/>
      <c r="B24" s="96" t="s">
        <v>96</v>
      </c>
      <c r="C24" s="97"/>
      <c r="D24" s="98">
        <f>SUM(D4:D23)</f>
        <v>100000</v>
      </c>
      <c r="E24" s="97"/>
      <c r="F24" s="72"/>
      <c r="G24" s="72"/>
      <c r="H24" s="72"/>
      <c r="I24" s="94"/>
      <c r="J24" s="72"/>
      <c r="K24" s="99" t="s">
        <v>97</v>
      </c>
      <c r="L24" s="97"/>
      <c r="M24" s="98">
        <f>SUM(M4:M23)</f>
        <v>0</v>
      </c>
      <c r="N24" s="97"/>
      <c r="O24" s="72"/>
      <c r="P24" s="72"/>
      <c r="Q24" s="72"/>
      <c r="R24" s="72"/>
      <c r="S24" s="94"/>
      <c r="T24" s="72"/>
      <c r="U24" s="72"/>
    </row>
    <row r="25" spans="1:21" x14ac:dyDescent="0.25">
      <c r="A25" s="72"/>
      <c r="B25" s="100"/>
      <c r="C25" s="72"/>
      <c r="D25" s="72"/>
      <c r="E25" s="72"/>
      <c r="F25" s="72"/>
      <c r="G25" s="72"/>
      <c r="H25" s="72"/>
      <c r="I25" s="94"/>
      <c r="J25" s="72"/>
      <c r="K25" s="100"/>
      <c r="L25" s="72"/>
      <c r="M25" s="72"/>
      <c r="N25" s="72"/>
      <c r="O25" s="72"/>
      <c r="P25" s="72"/>
      <c r="Q25" s="72"/>
      <c r="R25" s="72"/>
      <c r="S25" s="94"/>
      <c r="T25" s="72"/>
      <c r="U25" s="72"/>
    </row>
    <row r="26" spans="1:21" x14ac:dyDescent="0.25">
      <c r="A26" s="72"/>
      <c r="B26" s="100"/>
      <c r="C26" s="72"/>
      <c r="D26" s="72"/>
      <c r="E26" s="72"/>
      <c r="F26" s="72"/>
      <c r="G26" s="72"/>
      <c r="H26" s="72"/>
      <c r="I26" s="94"/>
      <c r="J26" s="72"/>
      <c r="K26" s="100"/>
      <c r="L26" s="72"/>
      <c r="M26" s="72"/>
      <c r="N26" s="72"/>
      <c r="O26" s="72"/>
      <c r="P26" s="72"/>
      <c r="Q26" s="72"/>
      <c r="R26" s="72"/>
      <c r="S26" s="94"/>
      <c r="T26" s="72"/>
      <c r="U26" s="72"/>
    </row>
    <row r="27" spans="1:21" x14ac:dyDescent="0.25">
      <c r="A27" s="72"/>
      <c r="B27" s="100"/>
      <c r="C27" s="72"/>
      <c r="D27" s="72"/>
      <c r="E27" s="72"/>
      <c r="F27" s="72"/>
      <c r="G27" s="72"/>
      <c r="H27" s="72"/>
      <c r="I27" s="94"/>
      <c r="J27" s="72"/>
      <c r="K27" s="100"/>
      <c r="L27" s="72"/>
      <c r="M27" s="72"/>
      <c r="N27" s="72"/>
      <c r="O27" s="72"/>
      <c r="P27" s="72"/>
      <c r="Q27" s="72"/>
      <c r="R27" s="72"/>
      <c r="S27" s="94"/>
      <c r="T27" s="72"/>
      <c r="U27" s="72"/>
    </row>
    <row r="28" spans="1:21" x14ac:dyDescent="0.25">
      <c r="A28" s="72"/>
      <c r="B28" s="100"/>
      <c r="C28" s="72"/>
      <c r="D28" s="72"/>
      <c r="E28" s="72"/>
      <c r="F28" s="72"/>
      <c r="G28" s="72"/>
      <c r="H28" s="72"/>
      <c r="I28" s="94"/>
      <c r="J28" s="72"/>
      <c r="K28" s="100"/>
      <c r="L28" s="72"/>
      <c r="M28" s="72"/>
      <c r="N28" s="72"/>
      <c r="O28" s="72"/>
      <c r="P28" s="72"/>
      <c r="Q28" s="72"/>
      <c r="R28" s="72"/>
      <c r="S28" s="94"/>
      <c r="T28" s="72"/>
      <c r="U28" s="72"/>
    </row>
    <row r="29" spans="1:21" x14ac:dyDescent="0.25">
      <c r="A29" s="72"/>
      <c r="B29" s="100"/>
      <c r="C29" s="72"/>
      <c r="D29" s="72"/>
      <c r="E29" s="72"/>
      <c r="F29" s="72"/>
      <c r="G29" s="72"/>
      <c r="H29" s="72"/>
      <c r="I29" s="94"/>
      <c r="J29" s="72"/>
      <c r="K29" s="100"/>
      <c r="L29" s="72"/>
      <c r="M29" s="72"/>
      <c r="N29" s="72"/>
      <c r="O29" s="72"/>
      <c r="P29" s="72"/>
      <c r="Q29" s="72"/>
      <c r="R29" s="72"/>
      <c r="S29" s="94"/>
      <c r="T29" s="72"/>
      <c r="U29" s="72"/>
    </row>
    <row r="30" spans="1:21" x14ac:dyDescent="0.25">
      <c r="A30" s="72"/>
      <c r="B30" s="100"/>
      <c r="C30" s="72"/>
      <c r="D30" s="72"/>
      <c r="E30" s="72"/>
      <c r="F30" s="72"/>
      <c r="G30" s="72"/>
      <c r="H30" s="72"/>
      <c r="I30" s="94"/>
      <c r="J30" s="72"/>
      <c r="K30" s="100"/>
      <c r="L30" s="72"/>
      <c r="M30" s="72"/>
      <c r="N30" s="72"/>
      <c r="O30" s="72"/>
      <c r="P30" s="72"/>
      <c r="Q30" s="72"/>
      <c r="R30" s="72"/>
      <c r="S30" s="94"/>
      <c r="T30" s="72"/>
      <c r="U30" s="72"/>
    </row>
    <row r="31" spans="1:21" x14ac:dyDescent="0.25">
      <c r="A31" s="72"/>
      <c r="B31" s="100"/>
      <c r="C31" s="72"/>
      <c r="D31" s="72"/>
      <c r="E31" s="72"/>
      <c r="F31" s="72"/>
      <c r="G31" s="72"/>
      <c r="H31" s="72"/>
      <c r="I31" s="94"/>
      <c r="J31" s="72"/>
      <c r="K31" s="100"/>
      <c r="L31" s="72"/>
      <c r="M31" s="72"/>
      <c r="N31" s="72"/>
      <c r="O31" s="72"/>
      <c r="P31" s="72"/>
      <c r="Q31" s="72"/>
      <c r="R31" s="72"/>
      <c r="S31" s="94"/>
      <c r="T31" s="72"/>
      <c r="U31" s="72"/>
    </row>
    <row r="32" spans="1:21" ht="15.75" thickBot="1" x14ac:dyDescent="0.3">
      <c r="A32" s="72"/>
      <c r="B32" s="101"/>
      <c r="C32" s="102"/>
      <c r="D32" s="102"/>
      <c r="E32" s="102"/>
      <c r="F32" s="102"/>
      <c r="G32" s="102"/>
      <c r="H32" s="102"/>
      <c r="I32" s="103"/>
      <c r="J32" s="72"/>
      <c r="K32" s="101"/>
      <c r="L32" s="102"/>
      <c r="M32" s="102"/>
      <c r="N32" s="102"/>
      <c r="O32" s="102"/>
      <c r="P32" s="102"/>
      <c r="Q32" s="102"/>
      <c r="R32" s="102"/>
      <c r="S32" s="103"/>
      <c r="T32" s="72"/>
      <c r="U32" s="72"/>
    </row>
    <row r="33" spans="1:21" x14ac:dyDescent="0.25">
      <c r="A33" s="72"/>
      <c r="B33" s="72"/>
      <c r="C33" s="72"/>
      <c r="D33" s="72"/>
      <c r="E33" s="72"/>
      <c r="F33" s="72"/>
      <c r="G33" s="72"/>
      <c r="H33" s="72"/>
      <c r="I33" s="72"/>
      <c r="J33" s="72"/>
      <c r="K33" s="72"/>
      <c r="L33" s="72"/>
      <c r="M33" s="72"/>
      <c r="N33" s="72"/>
      <c r="O33" s="72"/>
      <c r="P33" s="72"/>
      <c r="Q33" s="72"/>
      <c r="R33" s="72"/>
      <c r="S33" s="72"/>
      <c r="T33" s="72"/>
      <c r="U33" s="72"/>
    </row>
    <row r="34" spans="1:21" x14ac:dyDescent="0.25">
      <c r="A34" s="72"/>
      <c r="B34" s="72"/>
      <c r="C34" s="72"/>
      <c r="D34" s="72"/>
      <c r="E34" s="72"/>
      <c r="F34" s="72"/>
      <c r="G34" s="72"/>
      <c r="H34" s="72"/>
      <c r="I34" s="72"/>
      <c r="J34" s="72"/>
      <c r="K34" s="72"/>
      <c r="L34" s="72"/>
      <c r="M34" s="72"/>
      <c r="N34" s="72"/>
      <c r="O34" s="72"/>
      <c r="P34" s="72"/>
      <c r="Q34" s="72"/>
      <c r="R34" s="72"/>
      <c r="S34" s="72"/>
      <c r="T34" s="72"/>
      <c r="U34" s="72"/>
    </row>
    <row r="44" spans="1:21" x14ac:dyDescent="0.25">
      <c r="C44" s="7"/>
    </row>
  </sheetData>
  <mergeCells count="2">
    <mergeCell ref="G10:H10"/>
    <mergeCell ref="P10:R10"/>
  </mergeCells>
  <dataValidations count="1">
    <dataValidation type="list" allowBlank="1" showInputMessage="1" showErrorMessage="1" sqref="C4:C23 L4:L23" xr:uid="{00000000-0002-0000-0100-000000000000}">
      <formula1>DropDown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7EEF1-C563-4BCE-A3E3-4016B592D35A}">
  <dimension ref="B2:J30"/>
  <sheetViews>
    <sheetView workbookViewId="0">
      <selection activeCell="C29" sqref="C29"/>
    </sheetView>
  </sheetViews>
  <sheetFormatPr defaultRowHeight="15" x14ac:dyDescent="0.25"/>
  <cols>
    <col min="2" max="2" width="21.42578125" customWidth="1"/>
    <col min="3" max="3" width="13.5703125" customWidth="1"/>
    <col min="4" max="4" width="12" customWidth="1"/>
    <col min="5" max="5" width="11.5703125" bestFit="1" customWidth="1"/>
    <col min="6" max="6" width="9.28515625" bestFit="1" customWidth="1"/>
  </cols>
  <sheetData>
    <row r="2" spans="2:10" x14ac:dyDescent="0.25">
      <c r="B2" s="112" t="s">
        <v>98</v>
      </c>
      <c r="C2" s="113">
        <f>SUM('Summary Sheet'!R19:S19)</f>
        <v>450000</v>
      </c>
      <c r="D2" s="72"/>
      <c r="E2" s="72"/>
      <c r="F2" s="72"/>
      <c r="G2" s="72"/>
    </row>
    <row r="3" spans="2:10" x14ac:dyDescent="0.25">
      <c r="B3" s="114" t="s">
        <v>51</v>
      </c>
      <c r="C3" s="115">
        <f>SUM(C2*2.7)</f>
        <v>1215000</v>
      </c>
      <c r="D3" s="72"/>
      <c r="E3" s="72"/>
      <c r="F3" s="72"/>
      <c r="G3" s="72"/>
    </row>
    <row r="4" spans="2:10" x14ac:dyDescent="0.25">
      <c r="B4" s="72"/>
      <c r="C4" s="72"/>
      <c r="D4" s="72"/>
      <c r="E4" s="72"/>
      <c r="F4" s="72"/>
      <c r="G4" s="72"/>
    </row>
    <row r="5" spans="2:10" x14ac:dyDescent="0.25">
      <c r="B5" s="116" t="s">
        <v>52</v>
      </c>
      <c r="C5" s="117"/>
      <c r="D5" s="118"/>
      <c r="E5" s="72"/>
      <c r="F5" s="72"/>
      <c r="G5" s="72"/>
    </row>
    <row r="6" spans="2:10" x14ac:dyDescent="0.25">
      <c r="B6" s="119" t="s">
        <v>53</v>
      </c>
      <c r="C6" s="153">
        <f>SUM('Summary Sheet'!Q32+0)</f>
        <v>0</v>
      </c>
      <c r="D6" s="120">
        <f>SUM(C6*C3)</f>
        <v>0</v>
      </c>
      <c r="E6" s="72"/>
      <c r="F6" s="72"/>
      <c r="G6" s="72"/>
    </row>
    <row r="7" spans="2:10" x14ac:dyDescent="0.25">
      <c r="B7" s="119" t="s">
        <v>54</v>
      </c>
      <c r="C7" s="153">
        <f>SUM('Summary Sheet'!Q33+0)</f>
        <v>0</v>
      </c>
      <c r="D7" s="120">
        <f>SUM(C7*C3)</f>
        <v>0</v>
      </c>
      <c r="E7" s="72"/>
      <c r="F7" s="72"/>
      <c r="G7" s="72"/>
    </row>
    <row r="8" spans="2:10" x14ac:dyDescent="0.25">
      <c r="B8" s="121" t="s">
        <v>2</v>
      </c>
      <c r="C8" s="122"/>
      <c r="D8" s="123">
        <f>SUM(D6:D7)</f>
        <v>0</v>
      </c>
      <c r="E8" s="72"/>
      <c r="F8" s="72"/>
      <c r="G8" s="72"/>
    </row>
    <row r="9" spans="2:10" x14ac:dyDescent="0.25">
      <c r="B9" s="119" t="s">
        <v>58</v>
      </c>
      <c r="C9" s="124">
        <f>SUM(D7/4)</f>
        <v>0</v>
      </c>
      <c r="D9" s="145" t="s">
        <v>109</v>
      </c>
      <c r="E9" s="72"/>
      <c r="F9" s="72"/>
      <c r="G9" s="72"/>
    </row>
    <row r="10" spans="2:10" x14ac:dyDescent="0.25">
      <c r="B10" s="119" t="s">
        <v>55</v>
      </c>
      <c r="C10" s="126">
        <v>12500</v>
      </c>
      <c r="D10" s="125"/>
      <c r="E10" s="72"/>
      <c r="F10" s="72"/>
      <c r="G10" s="72"/>
    </row>
    <row r="11" spans="2:10" x14ac:dyDescent="0.25">
      <c r="B11" s="127" t="s">
        <v>56</v>
      </c>
      <c r="C11" s="128">
        <f>SUM(C9/C10)</f>
        <v>0</v>
      </c>
      <c r="D11" s="129" t="s">
        <v>57</v>
      </c>
      <c r="E11" s="72"/>
      <c r="F11" s="72"/>
      <c r="G11" s="72"/>
    </row>
    <row r="12" spans="2:10" x14ac:dyDescent="0.25">
      <c r="B12" s="72"/>
      <c r="C12" s="130"/>
      <c r="D12" s="72"/>
      <c r="E12" s="72"/>
      <c r="F12" s="72"/>
      <c r="G12" s="72"/>
    </row>
    <row r="13" spans="2:10" x14ac:dyDescent="0.25">
      <c r="B13" s="116" t="s">
        <v>81</v>
      </c>
      <c r="C13" s="131"/>
      <c r="D13" s="117"/>
      <c r="E13" s="117"/>
      <c r="F13" s="117"/>
      <c r="G13" s="117"/>
      <c r="H13" s="10"/>
      <c r="I13" s="10"/>
      <c r="J13" s="11"/>
    </row>
    <row r="14" spans="2:10" x14ac:dyDescent="0.25">
      <c r="B14" s="119" t="s">
        <v>74</v>
      </c>
      <c r="C14" s="23"/>
      <c r="D14" s="72"/>
      <c r="E14" s="132"/>
      <c r="F14" s="133">
        <v>2</v>
      </c>
      <c r="G14" s="132"/>
      <c r="J14" s="13"/>
    </row>
    <row r="15" spans="2:10" x14ac:dyDescent="0.25">
      <c r="B15" s="119" t="s">
        <v>71</v>
      </c>
      <c r="C15" s="23"/>
      <c r="D15" s="72"/>
      <c r="E15" s="132"/>
      <c r="F15" s="133">
        <v>1</v>
      </c>
      <c r="G15" s="132"/>
      <c r="J15" s="13"/>
    </row>
    <row r="16" spans="2:10" x14ac:dyDescent="0.25">
      <c r="B16" s="119" t="s">
        <v>59</v>
      </c>
      <c r="C16" s="23"/>
      <c r="D16" s="72"/>
      <c r="E16" s="72"/>
      <c r="F16" s="133">
        <v>20</v>
      </c>
      <c r="G16" s="132"/>
      <c r="J16" s="13"/>
    </row>
    <row r="17" spans="2:10" x14ac:dyDescent="0.25">
      <c r="B17" s="119" t="s">
        <v>60</v>
      </c>
      <c r="C17" s="23"/>
      <c r="D17" s="72"/>
      <c r="E17" s="72"/>
      <c r="F17" s="132">
        <f>SUM((F14+F15)*F16)</f>
        <v>60</v>
      </c>
      <c r="G17" s="72" t="s">
        <v>61</v>
      </c>
      <c r="J17" s="13"/>
    </row>
    <row r="18" spans="2:10" x14ac:dyDescent="0.25">
      <c r="B18" s="119" t="s">
        <v>62</v>
      </c>
      <c r="C18" s="23"/>
      <c r="D18" s="134">
        <f>SUM(C11*F17)</f>
        <v>0</v>
      </c>
      <c r="E18" s="72" t="s">
        <v>75</v>
      </c>
      <c r="F18" s="72"/>
      <c r="G18" s="72"/>
      <c r="J18" s="13"/>
    </row>
    <row r="19" spans="2:10" x14ac:dyDescent="0.25">
      <c r="B19" s="119"/>
      <c r="C19" s="23"/>
      <c r="D19" s="134"/>
      <c r="E19" s="72"/>
      <c r="F19" s="72"/>
      <c r="G19" s="72"/>
      <c r="J19" s="13"/>
    </row>
    <row r="20" spans="2:10" x14ac:dyDescent="0.25">
      <c r="B20" s="121" t="s">
        <v>66</v>
      </c>
      <c r="C20" s="135"/>
      <c r="D20" s="136">
        <f>SUM(D18)</f>
        <v>0</v>
      </c>
      <c r="E20" s="122" t="s">
        <v>67</v>
      </c>
      <c r="F20" s="122"/>
      <c r="G20" s="122"/>
      <c r="H20" s="12"/>
      <c r="I20" s="12"/>
      <c r="J20" s="16"/>
    </row>
    <row r="21" spans="2:10" x14ac:dyDescent="0.25">
      <c r="B21" s="119" t="s">
        <v>72</v>
      </c>
      <c r="C21" s="23"/>
      <c r="D21" s="72"/>
      <c r="E21" s="133">
        <v>25</v>
      </c>
      <c r="F21" s="72" t="s">
        <v>63</v>
      </c>
      <c r="G21" s="72"/>
      <c r="J21" s="13"/>
    </row>
    <row r="22" spans="2:10" x14ac:dyDescent="0.25">
      <c r="B22" s="119" t="s">
        <v>64</v>
      </c>
      <c r="C22" s="23"/>
      <c r="D22" s="72"/>
      <c r="E22" s="133">
        <v>2</v>
      </c>
      <c r="F22" s="72" t="s">
        <v>90</v>
      </c>
      <c r="G22" s="72"/>
      <c r="J22" s="13"/>
    </row>
    <row r="23" spans="2:10" x14ac:dyDescent="0.25">
      <c r="B23" s="119" t="s">
        <v>65</v>
      </c>
      <c r="C23" s="23"/>
      <c r="D23" s="72"/>
      <c r="E23" s="133">
        <v>10</v>
      </c>
      <c r="F23" s="72" t="s">
        <v>68</v>
      </c>
      <c r="G23" s="72"/>
      <c r="J23" s="13"/>
    </row>
    <row r="24" spans="2:10" x14ac:dyDescent="0.25">
      <c r="B24" s="127" t="s">
        <v>69</v>
      </c>
      <c r="C24" s="137"/>
      <c r="D24" s="137"/>
      <c r="E24" s="138">
        <v>45725</v>
      </c>
      <c r="F24" s="137" t="s">
        <v>70</v>
      </c>
      <c r="G24" s="137"/>
      <c r="H24" s="15"/>
      <c r="I24" s="15"/>
      <c r="J24" s="14"/>
    </row>
    <row r="25" spans="2:10" x14ac:dyDescent="0.25">
      <c r="B25" s="72"/>
      <c r="C25" s="72"/>
      <c r="D25" s="72"/>
      <c r="E25" s="72"/>
      <c r="F25" s="72"/>
      <c r="G25" s="72"/>
    </row>
    <row r="26" spans="2:10" x14ac:dyDescent="0.25">
      <c r="B26" s="116" t="s">
        <v>113</v>
      </c>
      <c r="C26" s="117"/>
      <c r="D26" s="117"/>
      <c r="E26" s="117"/>
      <c r="F26" s="118"/>
      <c r="G26" s="72"/>
    </row>
    <row r="27" spans="2:10" x14ac:dyDescent="0.25">
      <c r="B27" s="119" t="s">
        <v>82</v>
      </c>
      <c r="C27" s="133">
        <v>55</v>
      </c>
      <c r="D27" s="72"/>
      <c r="E27" s="72"/>
      <c r="F27" s="125"/>
      <c r="G27" s="72"/>
    </row>
    <row r="28" spans="2:10" x14ac:dyDescent="0.25">
      <c r="B28" s="139" t="s">
        <v>83</v>
      </c>
      <c r="C28" s="140" t="s">
        <v>84</v>
      </c>
      <c r="D28" s="140" t="s">
        <v>85</v>
      </c>
      <c r="E28" s="140" t="s">
        <v>86</v>
      </c>
      <c r="F28" s="141" t="s">
        <v>87</v>
      </c>
      <c r="G28" s="72"/>
    </row>
    <row r="29" spans="2:10" x14ac:dyDescent="0.25">
      <c r="B29" s="119"/>
      <c r="C29" s="133">
        <v>65</v>
      </c>
      <c r="D29" s="133">
        <v>70</v>
      </c>
      <c r="E29" s="133">
        <v>75</v>
      </c>
      <c r="F29" s="142">
        <v>80</v>
      </c>
      <c r="G29" s="72"/>
    </row>
    <row r="30" spans="2:10" x14ac:dyDescent="0.25">
      <c r="B30" s="127" t="s">
        <v>88</v>
      </c>
      <c r="C30" s="143"/>
      <c r="D30" s="143"/>
      <c r="E30" s="143"/>
      <c r="F30" s="144"/>
      <c r="G30" s="7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5"/>
  <sheetViews>
    <sheetView workbookViewId="0">
      <selection activeCell="B6" sqref="B6"/>
    </sheetView>
  </sheetViews>
  <sheetFormatPr defaultRowHeight="15" x14ac:dyDescent="0.25"/>
  <cols>
    <col min="2" max="2" width="40.5703125" customWidth="1"/>
  </cols>
  <sheetData>
    <row r="2" spans="2:2" x14ac:dyDescent="0.25">
      <c r="B2" t="s">
        <v>5</v>
      </c>
    </row>
    <row r="3" spans="2:2" x14ac:dyDescent="0.25">
      <c r="B3" t="s">
        <v>6</v>
      </c>
    </row>
    <row r="4" spans="2:2" x14ac:dyDescent="0.25">
      <c r="B4" t="s">
        <v>9</v>
      </c>
    </row>
    <row r="5" spans="2:2" x14ac:dyDescent="0.25">
      <c r="B5" t="s">
        <v>14</v>
      </c>
    </row>
  </sheetData>
  <pageMargins left="0.7" right="0.7" top="0.75" bottom="0.75" header="0.3" footer="0.3"/>
</worksheet>
</file>

<file path=docMetadata/LabelInfo.xml><?xml version="1.0" encoding="utf-8"?>
<clbl:labelList xmlns:clbl="http://schemas.microsoft.com/office/2020/mipLabelMetadata">
  <clbl:label id="{739195a1-f5d6-4d9a-ac42-a1dbb7c7413d}" enabled="0" method="" siteId="{739195a1-f5d6-4d9a-ac42-a1dbb7c7413d}"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 Sheet</vt:lpstr>
      <vt:lpstr>Detail Entry</vt:lpstr>
      <vt:lpstr>Self-Gen</vt:lpstr>
      <vt:lpstr>Lookups</vt:lpstr>
      <vt:lpstr>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Blakeway</dc:creator>
  <cp:lastModifiedBy>Alex Blakeway</cp:lastModifiedBy>
  <dcterms:created xsi:type="dcterms:W3CDTF">2019-10-01T06:58:06Z</dcterms:created>
  <dcterms:modified xsi:type="dcterms:W3CDTF">2025-01-30T17:02:56Z</dcterms:modified>
</cp:coreProperties>
</file>